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3C2D3E45-0139-4E01-858D-09A326605DDD}" xr6:coauthVersionLast="47" xr6:coauthVersionMax="47" xr10:uidLastSave="{00000000-0000-0000-0000-000000000000}"/>
  <workbookProtection workbookAlgorithmName="SHA-512" workbookHashValue="QUXKHLw9YJujnMyJQ3AmLAtsfOLGaMnkVCVgmqBD7hMlzgTJZzvgn1CU3ymWoHo8rAd889xijFa2/j5THBgZiw==" workbookSaltValue="u2nz9fa/upTjSNwTSmxfWQ==" workbookSpinCount="100000" lockStructure="1"/>
  <bookViews>
    <workbookView xWindow="28680" yWindow="2130" windowWidth="29040" windowHeight="15720"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委託料一覧!$A$5:$BS$34</definedName>
    <definedName name="_xlnm.Print_Area" localSheetId="1">委託料一覧!$A$1:$BY$34</definedName>
    <definedName name="_xlnm.Print_Area" localSheetId="0">'実施報告書兼請求書(記入しないこと)'!$A$1:$AL$62</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4" l="1"/>
  <c r="G16" i="4"/>
  <c r="AK42" i="4"/>
  <c r="S42" i="4" l="1"/>
  <c r="S44" i="4"/>
  <c r="AC44" i="4" s="1"/>
  <c r="G44" i="4"/>
  <c r="Q42" i="4"/>
  <c r="Q41" i="4"/>
  <c r="AO44" i="4"/>
  <c r="AA42" i="4" l="1"/>
  <c r="AC42" i="4"/>
  <c r="L45" i="4"/>
  <c r="AK36" i="4"/>
  <c r="AK41" i="4"/>
  <c r="AK40" i="4"/>
  <c r="AK39" i="4"/>
  <c r="G15" i="4"/>
  <c r="AK8" i="4"/>
  <c r="G48" i="4"/>
  <c r="G47" i="4"/>
  <c r="G43" i="4"/>
  <c r="G41" i="4"/>
  <c r="G40" i="4"/>
  <c r="S43" i="4"/>
  <c r="S41" i="4"/>
  <c r="AC41" i="4" s="1"/>
  <c r="S40" i="4"/>
  <c r="S39" i="4"/>
  <c r="AA39" i="4" s="1"/>
  <c r="S38" i="4"/>
  <c r="AA38" i="4" s="1"/>
  <c r="S37" i="4"/>
  <c r="AA37" i="4" s="1"/>
  <c r="S36" i="4"/>
  <c r="AA36" i="4" s="1"/>
  <c r="AC36" i="4" l="1"/>
  <c r="S35" i="4"/>
  <c r="Q36" i="4"/>
  <c r="G36" i="4"/>
  <c r="AP36" i="4"/>
  <c r="AC59" i="4" l="1"/>
  <c r="O59" i="4"/>
  <c r="Q45" i="4"/>
  <c r="Q44" i="4"/>
  <c r="AC43" i="4"/>
  <c r="AK43" i="4"/>
  <c r="AC40" i="4"/>
  <c r="Q40" i="4"/>
  <c r="AC39" i="4"/>
  <c r="Q39" i="4"/>
  <c r="AK38" i="4"/>
  <c r="AC38" i="4"/>
  <c r="Q38" i="4"/>
  <c r="AK37" i="4"/>
  <c r="AC37" i="4"/>
  <c r="Q37" i="4"/>
  <c r="G37" i="4"/>
  <c r="AK35" i="4"/>
  <c r="Q35" i="4"/>
  <c r="G35" i="4"/>
  <c r="AK34" i="4"/>
  <c r="S34" i="4"/>
  <c r="AC34" i="4" s="1"/>
  <c r="Q34" i="4"/>
  <c r="AK33" i="4"/>
  <c r="S33" i="4"/>
  <c r="AC33" i="4" s="1"/>
  <c r="Q33" i="4"/>
  <c r="AK32" i="4"/>
  <c r="S32" i="4"/>
  <c r="AA32" i="4" s="1"/>
  <c r="Q32" i="4"/>
  <c r="G32" i="4"/>
  <c r="S31" i="4"/>
  <c r="AA31" i="4" s="1"/>
  <c r="G31" i="4"/>
  <c r="Q31" i="4" s="1"/>
  <c r="AK30" i="4"/>
  <c r="S30" i="4"/>
  <c r="AC30" i="4" s="1"/>
  <c r="Q30" i="4"/>
  <c r="G30" i="4"/>
  <c r="S29" i="4"/>
  <c r="AC29" i="4" s="1"/>
  <c r="G29" i="4"/>
  <c r="AK29" i="4" s="1"/>
  <c r="AK28" i="4"/>
  <c r="S28" i="4"/>
  <c r="AC28" i="4" s="1"/>
  <c r="Q28" i="4"/>
  <c r="AK27" i="4"/>
  <c r="S27" i="4"/>
  <c r="AC27" i="4" s="1"/>
  <c r="Q27" i="4"/>
  <c r="G27" i="4"/>
  <c r="S26" i="4"/>
  <c r="AC26" i="4" s="1"/>
  <c r="G26" i="4"/>
  <c r="Q26" i="4" s="1"/>
  <c r="AK25" i="4"/>
  <c r="S25" i="4"/>
  <c r="AC25" i="4" s="1"/>
  <c r="Q25" i="4"/>
  <c r="AK24" i="4"/>
  <c r="S24" i="4"/>
  <c r="AA24" i="4" s="1"/>
  <c r="Q24" i="4"/>
  <c r="G24" i="4"/>
  <c r="S23" i="4"/>
  <c r="AC23" i="4" s="1"/>
  <c r="G23" i="4"/>
  <c r="Q23" i="4" s="1"/>
  <c r="AK22" i="4"/>
  <c r="S22" i="4"/>
  <c r="AC22" i="4" s="1"/>
  <c r="Q22" i="4"/>
  <c r="AK21" i="4"/>
  <c r="S21" i="4"/>
  <c r="AC21" i="4" s="1"/>
  <c r="Q21" i="4"/>
  <c r="G21" i="4"/>
  <c r="S20" i="4"/>
  <c r="AC20" i="4" s="1"/>
  <c r="G20" i="4"/>
  <c r="AK20" i="4" s="1"/>
  <c r="AK19" i="4"/>
  <c r="S19" i="4"/>
  <c r="AA19" i="4" s="1"/>
  <c r="Q19" i="4"/>
  <c r="AK18" i="4"/>
  <c r="S18" i="4"/>
  <c r="AC18" i="4" s="1"/>
  <c r="Q18" i="4"/>
  <c r="S17" i="4"/>
  <c r="AC17" i="4" s="1"/>
  <c r="G17" i="4"/>
  <c r="AK17" i="4" s="1"/>
  <c r="AK16" i="4"/>
  <c r="S16" i="4"/>
  <c r="AC16" i="4" s="1"/>
  <c r="Q16" i="4"/>
  <c r="S15" i="4"/>
  <c r="AA15" i="4" s="1"/>
  <c r="AK15" i="4"/>
  <c r="T13" i="4"/>
  <c r="AP33" i="4"/>
  <c r="AP34" i="4"/>
  <c r="AP31" i="4"/>
  <c r="AO21" i="4"/>
  <c r="AP39" i="4"/>
  <c r="AP41" i="4"/>
  <c r="AP32" i="4"/>
  <c r="AO20" i="4"/>
  <c r="AP29" i="4"/>
  <c r="AP23" i="4"/>
  <c r="AO18" i="4"/>
  <c r="AO32" i="4"/>
  <c r="AO30" i="4"/>
  <c r="AO31" i="4"/>
  <c r="AP38" i="4"/>
  <c r="AP27" i="4"/>
  <c r="AP22" i="4"/>
  <c r="AO29" i="4"/>
  <c r="AP18" i="4"/>
  <c r="AP21" i="4"/>
  <c r="AP24" i="4"/>
  <c r="AO17" i="4"/>
  <c r="AP16" i="4"/>
  <c r="AP26" i="4"/>
  <c r="AP17" i="4"/>
  <c r="AP15" i="4"/>
  <c r="AO23" i="4"/>
  <c r="AP37" i="4"/>
  <c r="AO43" i="4"/>
  <c r="AP40" i="4"/>
  <c r="AP43" i="4"/>
  <c r="AO24" i="4"/>
  <c r="AO27" i="4"/>
  <c r="AP19" i="4"/>
  <c r="AO15" i="4"/>
  <c r="AP28" i="4"/>
  <c r="AO26" i="4"/>
  <c r="AP44" i="4"/>
  <c r="AP30" i="4"/>
  <c r="AP35" i="4"/>
  <c r="AP20" i="4"/>
  <c r="AO16" i="4"/>
  <c r="AP25" i="4"/>
  <c r="AA35" i="4" l="1"/>
  <c r="AC32" i="4"/>
  <c r="AC19" i="4"/>
  <c r="AK26" i="4"/>
  <c r="AC15" i="4"/>
  <c r="AC24" i="4"/>
  <c r="AC31" i="4"/>
  <c r="AC35" i="4"/>
  <c r="AK31" i="4"/>
  <c r="Q20" i="4"/>
  <c r="AA23" i="4"/>
  <c r="AA29" i="4"/>
  <c r="AK23" i="4"/>
  <c r="AA18" i="4"/>
  <c r="AK44" i="4"/>
  <c r="AA44" i="4"/>
  <c r="Q17" i="4"/>
  <c r="AA20" i="4"/>
  <c r="AA25" i="4"/>
  <c r="AA33" i="4"/>
  <c r="AA40" i="4"/>
  <c r="Q43" i="4"/>
  <c r="AA16" i="4"/>
  <c r="AA17" i="4"/>
  <c r="AA30" i="4"/>
  <c r="AA22" i="4"/>
  <c r="AA43" i="4"/>
  <c r="Q15" i="4"/>
  <c r="AA27" i="4"/>
  <c r="Q29" i="4"/>
  <c r="AA28" i="4"/>
  <c r="AA34" i="4"/>
  <c r="AA21" i="4"/>
  <c r="AA26" i="4"/>
  <c r="AA41" i="4"/>
  <c r="AC45" i="4" l="1"/>
  <c r="P11" i="4" s="1"/>
  <c r="AK45" i="4" l="1"/>
</calcChain>
</file>

<file path=xl/sharedStrings.xml><?xml version="1.0" encoding="utf-8"?>
<sst xmlns="http://schemas.openxmlformats.org/spreadsheetml/2006/main" count="634" uniqueCount="332">
  <si>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</si>
  <si>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</si>
  <si>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</si>
  <si>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0187-85-3102</t>
  </si>
  <si>
    <t>生後90月以上</t>
    <rPh sb="5" eb="7">
      <t>イジョウ</t>
    </rPh>
    <phoneticPr fontId="20"/>
  </si>
  <si>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</si>
  <si>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</si>
  <si>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</si>
  <si>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Ｈ ｉ ｂ 感 染 症</t>
    <rPh sb="6" eb="7">
      <t>カン</t>
    </rPh>
    <rPh sb="8" eb="9">
      <t>ソメ</t>
    </rPh>
    <rPh sb="10" eb="11">
      <t>ショウ</t>
    </rPh>
    <phoneticPr fontId="20"/>
  </si>
  <si>
    <t>第2期 6歳児</t>
    <rPh sb="0" eb="2">
      <t>ダイニ</t>
    </rPh>
    <rPh sb="2" eb="3">
      <t>キ</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</si>
  <si>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</si>
  <si>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</si>
  <si>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</si>
  <si>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</si>
  <si>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三　種　混　合
（ＤＰＴ）</t>
    <rPh sb="0" eb="1">
      <t>サン</t>
    </rPh>
    <rPh sb="2" eb="3">
      <t>タネ</t>
    </rPh>
    <rPh sb="4" eb="5">
      <t>コン</t>
    </rPh>
    <rPh sb="6" eb="7">
      <t>ゴウ</t>
    </rPh>
    <phoneticPr fontId="20"/>
  </si>
  <si>
    <t>横手市長　様</t>
  </si>
  <si>
    <t>年</t>
    <rPh sb="0" eb="1">
      <t>ネン</t>
    </rPh>
    <phoneticPr fontId="20"/>
  </si>
  <si>
    <t>月</t>
    <rPh sb="0" eb="1">
      <t>ガツ</t>
    </rPh>
    <phoneticPr fontId="20"/>
  </si>
  <si>
    <t>0185-27-8420</t>
  </si>
  <si>
    <t>山本郡藤里町藤琴字藤琴８</t>
    <rPh sb="0" eb="3">
      <t>ヤマモトグン</t>
    </rPh>
    <phoneticPr fontId="20"/>
  </si>
  <si>
    <t/>
  </si>
  <si>
    <t>結　核　（ＢＣＧ）</t>
    <rPh sb="0" eb="1">
      <t>ケッ</t>
    </rPh>
    <rPh sb="2" eb="3">
      <t>カク</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</si>
  <si>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</si>
  <si>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</si>
  <si>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</si>
  <si>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</si>
  <si>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</si>
  <si>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</si>
  <si>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</si>
  <si>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</si>
  <si>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</si>
  <si>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</si>
  <si>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</si>
  <si>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</si>
  <si>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</si>
  <si>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</si>
  <si>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日　本　脳　炎</t>
    <rPh sb="0" eb="1">
      <t>ニチ</t>
    </rPh>
    <rPh sb="2" eb="3">
      <t>ホン</t>
    </rPh>
    <rPh sb="4" eb="5">
      <t>ノウ</t>
    </rPh>
    <rPh sb="6" eb="7">
      <t>エン</t>
    </rPh>
    <phoneticPr fontId="20"/>
  </si>
  <si>
    <t>定期予防接種にかかる</t>
    <rPh sb="0" eb="2">
      <t>テイキ</t>
    </rPh>
    <rPh sb="2" eb="4">
      <t>ヨボウ</t>
    </rPh>
    <rPh sb="4" eb="6">
      <t>セッシュ</t>
    </rPh>
    <phoneticPr fontId="20" alignment="distributed"/>
  </si>
  <si>
    <t>ロタウイルス感染症</t>
    <rPh sb="6" eb="9">
      <t>カンセンショウ</t>
    </rPh>
    <phoneticPr fontId="20"/>
  </si>
  <si>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</si>
  <si>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</si>
  <si>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</si>
  <si>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</si>
  <si>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</si>
  <si>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</si>
  <si>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</si>
  <si>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0185-76-4608</t>
  </si>
  <si>
    <t>円</t>
    <rPh sb="0" eb="1">
      <t>エン</t>
    </rPh>
    <phoneticPr fontId="20"/>
  </si>
  <si>
    <t>区　分</t>
    <rPh sb="0" eb="1">
      <t>ク</t>
    </rPh>
    <rPh sb="2" eb="3">
      <t>ブン</t>
    </rPh>
    <phoneticPr fontId="20"/>
  </si>
  <si>
    <t>水　痘</t>
    <rPh sb="0" eb="1">
      <t>ミズ</t>
    </rPh>
    <rPh sb="2" eb="3">
      <t>トウ</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</si>
  <si>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</si>
  <si>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</si>
  <si>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</si>
  <si>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</si>
  <si>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麻　　し　　ん</t>
    <rPh sb="0" eb="1">
      <t>マ</t>
    </rPh>
    <phoneticPr fontId="20"/>
  </si>
  <si>
    <t>二　種　混　合　（ＤＴ）</t>
    <rPh sb="0" eb="1">
      <t>ニ</t>
    </rPh>
    <rPh sb="2" eb="3">
      <t>タネ</t>
    </rPh>
    <rPh sb="4" eb="5">
      <t>コン</t>
    </rPh>
    <rPh sb="6" eb="7">
      <t>ゴウ</t>
    </rPh>
    <phoneticPr fontId="20"/>
  </si>
  <si>
    <t>FAX</t>
  </si>
  <si>
    <t>不 活 化 ポ リ オ</t>
    <rPh sb="0" eb="1">
      <t>フ</t>
    </rPh>
    <rPh sb="2" eb="3">
      <t>カツ</t>
    </rPh>
    <rPh sb="4" eb="5">
      <t>カ</t>
    </rPh>
    <phoneticPr fontId="20"/>
  </si>
  <si>
    <t>東成瀬村長　様</t>
  </si>
  <si>
    <t>麻しん風しん混合
（ＭＲ）</t>
    <rPh sb="0" eb="1">
      <t>マ</t>
    </rPh>
    <rPh sb="3" eb="4">
      <t>フウ</t>
    </rPh>
    <rPh sb="6" eb="7">
      <t>コン</t>
    </rPh>
    <rPh sb="7" eb="8">
      <t>ゴウ</t>
    </rPh>
    <phoneticPr fontId="20"/>
  </si>
  <si>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</si>
  <si>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第1期</t>
    <rPh sb="0" eb="1">
      <t>ダイ</t>
    </rPh>
    <rPh sb="2" eb="3">
      <t>キ</t>
    </rPh>
    <phoneticPr fontId="20" alignment="distributed"/>
  </si>
  <si>
    <t>市町村担当課所：</t>
    <rPh sb="0" eb="3">
      <t>シチョウソン</t>
    </rPh>
    <rPh sb="3" eb="5">
      <t>タントウ</t>
    </rPh>
    <rPh sb="5" eb="6">
      <t>カ</t>
    </rPh>
    <rPh sb="6" eb="7">
      <t>ショ</t>
    </rPh>
    <phoneticPr fontId="20"/>
  </si>
  <si>
    <t>0184-24-0481</t>
  </si>
  <si>
    <t>風　　し　　ん</t>
    <rPh sb="0" eb="1">
      <t>カゼ</t>
    </rPh>
    <phoneticPr fontId="20"/>
  </si>
  <si>
    <t xml:space="preserve"> フ　リ　ガ　ナ</t>
  </si>
  <si>
    <t>Ｂ　型　肝　炎</t>
    <rPh sb="2" eb="3">
      <t>ガタ</t>
    </rPh>
    <rPh sb="4" eb="5">
      <t>キモ</t>
    </rPh>
    <rPh sb="6" eb="7">
      <t>ホノオ</t>
    </rPh>
    <phoneticPr fontId="20"/>
  </si>
  <si>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</si>
  <si>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</si>
  <si>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</si>
  <si>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</si>
  <si>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</si>
  <si>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</si>
  <si>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</si>
  <si>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</si>
  <si>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</si>
  <si>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</si>
  <si>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</si>
  <si>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018-0311</t>
  </si>
  <si>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</si>
  <si>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</si>
  <si>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</si>
  <si>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</si>
  <si>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</si>
  <si>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</si>
  <si>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</si>
  <si>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</si>
  <si>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</si>
  <si>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</si>
  <si>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</si>
  <si>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</si>
  <si>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</si>
  <si>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</si>
  <si>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</si>
  <si>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</si>
  <si>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</si>
  <si>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</si>
  <si>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</si>
  <si>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</si>
  <si>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</si>
  <si>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</si>
  <si>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</si>
  <si>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</si>
  <si>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</si>
  <si>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</si>
  <si>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</si>
  <si>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</si>
  <si>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</si>
  <si>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</si>
  <si>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</si>
  <si>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</si>
  <si>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</si>
  <si>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</si>
  <si>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</si>
  <si>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</si>
  <si>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</si>
  <si>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</si>
  <si>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</si>
  <si>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</si>
  <si>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</si>
  <si>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仙北郡美郷町土崎字上野乙１７０－１０</t>
    <rPh sb="0" eb="3">
      <t>センボクグン</t>
    </rPh>
    <rPh sb="3" eb="6">
      <t>ミサトチョウ</t>
    </rPh>
    <rPh sb="6" eb="8">
      <t>ツチザキ</t>
    </rPh>
    <rPh sb="8" eb="9">
      <t>アザ</t>
    </rPh>
    <rPh sb="9" eb="12">
      <t>ウエノオツ</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</si>
  <si>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</si>
  <si>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</si>
  <si>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</si>
  <si>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</si>
  <si>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</si>
  <si>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</si>
  <si>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</si>
  <si>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</si>
  <si>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</si>
  <si>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t>
  </si>
  <si>
    <t>大館市長　様</t>
  </si>
  <si>
    <t>第2期 5歳児</t>
    <rPh sb="0" eb="2">
      <t>ダイニ</t>
    </rPh>
    <rPh sb="2" eb="3">
      <t>キ</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</si>
  <si>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</si>
  <si>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</si>
  <si>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</si>
  <si>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井川町長　様</t>
  </si>
  <si>
    <t>第2期</t>
    <rPh sb="0" eb="2">
      <t>ダイニ</t>
    </rPh>
    <rPh sb="2" eb="3">
      <t>キ</t>
    </rPh>
    <phoneticPr fontId="20"/>
  </si>
  <si>
    <t>0186-42-9054</t>
  </si>
  <si>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</si>
  <si>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</si>
  <si>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</si>
  <si>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</si>
  <si>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</si>
  <si>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6歳未満</t>
  </si>
  <si>
    <t>6歳以上</t>
    <rPh sb="2" eb="4">
      <t>イジョウ</t>
    </rPh>
    <phoneticPr fontId="20"/>
  </si>
  <si>
    <t>0185-76-2113</t>
  </si>
  <si>
    <t>13価</t>
    <rPh sb="2" eb="3">
      <t>カ</t>
    </rPh>
    <phoneticPr fontId="20"/>
  </si>
  <si>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</si>
  <si>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</si>
  <si>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</si>
  <si>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にかほ市金浦字花潟８３－１</t>
  </si>
  <si>
    <t>生後90月未満</t>
    <rPh sb="5" eb="7">
      <t>ミマン</t>
    </rPh>
    <phoneticPr fontId="20"/>
  </si>
  <si>
    <t>生後90月以上</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</si>
  <si>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</si>
  <si>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</si>
  <si>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</si>
  <si>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</si>
  <si>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</si>
  <si>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</si>
  <si>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</si>
  <si>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</si>
  <si>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</si>
  <si>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</si>
  <si>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</si>
  <si>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</si>
  <si>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</si>
  <si>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</si>
  <si>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</si>
  <si>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</si>
  <si>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</si>
  <si>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</si>
  <si>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岩井　貴子</t>
    <rPh sb="0" eb="2">
      <t>イワイ</t>
    </rPh>
    <rPh sb="3" eb="5">
      <t>アツコ</t>
    </rPh>
    <phoneticPr fontId="20"/>
  </si>
  <si>
    <t>018-853-5233</t>
  </si>
  <si>
    <t>大仙市長　様</t>
  </si>
  <si>
    <t>大仙市大曲通町１－１４</t>
  </si>
  <si>
    <t>羽後町長　様</t>
  </si>
  <si>
    <t>第2期</t>
    <rPh sb="0" eb="1">
      <t>ダイ</t>
    </rPh>
    <rPh sb="2" eb="3">
      <t>キ</t>
    </rPh>
    <phoneticPr fontId="20"/>
  </si>
  <si>
    <t>北秋田市宮前町９－６９</t>
    <rPh sb="0" eb="4">
      <t>キタアキタシ</t>
    </rPh>
    <rPh sb="4" eb="7">
      <t>ミヤマエチョウ</t>
    </rPh>
    <phoneticPr fontId="20"/>
  </si>
  <si>
    <t>6歳以上</t>
  </si>
  <si>
    <t>町民課</t>
    <rPh sb="0" eb="3">
      <t>チョウミンカ</t>
    </rPh>
    <phoneticPr fontId="20"/>
  </si>
  <si>
    <t>小坂町長　様</t>
  </si>
  <si>
    <t>0186-62-6667</t>
  </si>
  <si>
    <t>９価</t>
    <rPh sb="1" eb="2">
      <t>カ</t>
    </rPh>
    <phoneticPr fontId="20"/>
  </si>
  <si>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</si>
  <si>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</si>
  <si>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</si>
  <si>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</si>
  <si>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</si>
  <si>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</si>
  <si>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</si>
  <si>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</si>
  <si>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</si>
  <si>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</si>
  <si>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</si>
  <si>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</si>
  <si>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</si>
  <si>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</si>
  <si>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</si>
  <si>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</si>
  <si>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</si>
  <si>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</si>
  <si>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</si>
  <si>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</si>
  <si>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</si>
  <si>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</si>
  <si>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</si>
  <si>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</si>
  <si>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</si>
  <si>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</si>
  <si>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</si>
  <si>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澁谷　敬子</t>
    <rPh sb="0" eb="2">
      <t>シブヤ</t>
    </rPh>
    <rPh sb="3" eb="5">
      <t>ケイコ</t>
    </rPh>
    <phoneticPr fontId="20"/>
  </si>
  <si>
    <t>ms_katei@town.akita-misato.lg.jp</t>
  </si>
  <si>
    <t>018-874-2894</t>
  </si>
  <si>
    <t>018-875-2800</t>
  </si>
  <si>
    <t>千田　敏志</t>
    <rPh sb="0" eb="2">
      <t>チダ</t>
    </rPh>
    <rPh sb="3" eb="4">
      <t>サトシ</t>
    </rPh>
    <rPh sb="4" eb="5">
      <t>シ</t>
    </rPh>
    <phoneticPr fontId="20"/>
  </si>
  <si>
    <t>018-875-2805</t>
  </si>
  <si>
    <t>0184-38-9190</t>
  </si>
  <si>
    <t>0186-77-2233</t>
  </si>
  <si>
    <t>018-853-5250</t>
  </si>
  <si>
    <t>kansenyobo@city.katagami.lg.jp</t>
  </si>
  <si>
    <t>20価</t>
    <rPh sb="2" eb="3">
      <t>カ</t>
    </rPh>
    <phoneticPr fontId="20"/>
  </si>
  <si>
    <t xml:space="preserve">債権者が法人の場合、押印省略可。その場合、「医療機関名、所在地、氏名、請求書の発行責任者、担当者氏名、連絡先電話番号」を記載すること。 </t>
  </si>
  <si>
    <r>
      <t xml:space="preserve">五　種　混　合
</t>
    </r>
    <r>
      <rPr>
        <sz val="10"/>
        <rFont val="ＭＳ Ｐ明朝"/>
        <family val="1"/>
        <charset val="128"/>
      </rPr>
      <t>（ＤＰＴ－ＩＰＶ－Ｈｉｂ）</t>
    </r>
    <phoneticPr fontId="20"/>
  </si>
  <si>
    <r>
      <t>種　類</t>
    </r>
    <r>
      <rPr>
        <b/>
        <sz val="11"/>
        <rFont val="ＭＳ Ｐ明朝"/>
        <family val="1"/>
        <charset val="128"/>
      </rPr>
      <t>（A類）</t>
    </r>
    <rPh sb="0" eb="1">
      <t>タネ</t>
    </rPh>
    <rPh sb="2" eb="3">
      <t>ルイ</t>
    </rPh>
    <rPh sb="5" eb="6">
      <t>ルイ</t>
    </rPh>
    <phoneticPr fontId="20"/>
  </si>
  <si>
    <t>健康長寿課</t>
    <rPh sb="0" eb="2">
      <t>ケンコウ</t>
    </rPh>
    <rPh sb="2" eb="4">
      <t>チョウジュ</t>
    </rPh>
    <rPh sb="4" eb="5">
      <t>カ</t>
    </rPh>
    <phoneticPr fontId="20"/>
  </si>
  <si>
    <t>福祉課まるごと支援班</t>
    <rPh sb="0" eb="3">
      <t>フクシカ</t>
    </rPh>
    <rPh sb="7" eb="10">
      <t>シエンハン</t>
    </rPh>
    <phoneticPr fontId="20"/>
  </si>
  <si>
    <t>018-1692</t>
  </si>
  <si>
    <t xml:space="preserve">・接種料金は、医療機関が設定する接種料金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t>
    <rPh sb="38" eb="40">
      <t>オウイン</t>
    </rPh>
    <rPh sb="41" eb="43">
      <t>フヨウ</t>
    </rPh>
    <rPh sb="48" eb="50">
      <t>ランガイ</t>
    </rPh>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</si>
  <si>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</si>
  <si>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押印を省略する場合、余白に「発行責任者職名・氏名、発行担当者職名・氏名、連絡先電話番号」を記載すること。</t>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</si>
  <si>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</si>
  <si>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実施報告書兼請求書は押印必要なし。</t>
    <rPh sb="0" eb="2">
      <t>ジッシ</t>
    </rPh>
    <rPh sb="2" eb="5">
      <t>ホウコクショ</t>
    </rPh>
    <rPh sb="5" eb="6">
      <t>ケン</t>
    </rPh>
    <rPh sb="6" eb="9">
      <t>セイキュウショ</t>
    </rPh>
    <rPh sb="10" eb="12">
      <t>オウイン</t>
    </rPh>
    <rPh sb="12" eb="14">
      <t>ヒツヨウ</t>
    </rPh>
    <phoneticPr fontId="20"/>
  </si>
  <si>
    <t>富樫　瞳</t>
    <rPh sb="0" eb="2">
      <t>トガシ</t>
    </rPh>
    <rPh sb="3" eb="4">
      <t>ヒトミ</t>
    </rPh>
    <phoneticPr fontId="20"/>
  </si>
  <si>
    <t>ho.soumu@city.odate.lg.jp</t>
    <phoneticPr fontId="20"/>
  </si>
  <si>
    <t>押印を省略する場合、余白に「発行責任者職名・氏名、担当者職名・氏名及び連絡先電話番号」を記載すること。</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</si>
  <si>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</si>
  <si>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</si>
  <si>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医療法人に属する医療機関は法人の代表者名と法人印により請求
押印を省略する場合、余白に「発行責任者職名・氏名、担当者職名・氏名、連絡先電話番号」を記載すること。</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</si>
  <si>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</si>
  <si>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</si>
  <si>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</si>
  <si>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押印不要。ただし、余白に「発行責任者職名・氏名、担当者職名・氏名及び連絡先電話番号」を記載すること。発行責任者等記載しない場合は要押印。</t>
    <rPh sb="2" eb="4">
      <t>フヨウ</t>
    </rPh>
    <rPh sb="50" eb="52">
      <t>ハッコウ</t>
    </rPh>
    <rPh sb="52" eb="55">
      <t>セキニンシャ</t>
    </rPh>
    <rPh sb="55" eb="56">
      <t>トウ</t>
    </rPh>
    <rPh sb="56" eb="58">
      <t>キサイ</t>
    </rPh>
    <rPh sb="61" eb="63">
      <t>バアイ</t>
    </rPh>
    <rPh sb="64" eb="65">
      <t>ヨウ</t>
    </rPh>
    <rPh sb="65" eb="67">
      <t>オウイン</t>
    </rPh>
    <phoneticPr fontId="20"/>
  </si>
  <si>
    <t>感染症予防班
佐藤　理佳子</t>
  </si>
  <si>
    <t>堀井　美樹子
森川　悌一</t>
    <rPh sb="7" eb="9">
      <t>モリカワ</t>
    </rPh>
    <rPh sb="10" eb="12">
      <t>テイイチ</t>
    </rPh>
    <phoneticPr fontId="20"/>
  </si>
  <si>
    <t>kodomo-center@city.semboku.lg.jp/hoken@city.semboku.lg.jp</t>
    <phoneticPr fontId="20"/>
  </si>
  <si>
    <t>ksk-health@town.kosaka.lg.jp</t>
    <phoneticPr fontId="20"/>
  </si>
  <si>
    <t>齊藤　愛華</t>
    <rPh sb="0" eb="2">
      <t>サイトウ</t>
    </rPh>
    <rPh sb="3" eb="5">
      <t>マナカ</t>
    </rPh>
    <phoneticPr fontId="20"/>
  </si>
  <si>
    <t>kenkou@town.fujisato.lg.jp</t>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</si>
  <si>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</si>
  <si>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</si>
  <si>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</si>
  <si>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</si>
  <si>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</si>
  <si>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</si>
  <si>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</si>
  <si>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</si>
  <si>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</si>
  <si>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</si>
  <si>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0185-89-1679</t>
    <phoneticPr fontId="20"/>
  </si>
  <si>
    <t>0182-33-9601</t>
    <phoneticPr fontId="20"/>
  </si>
  <si>
    <t>0185-74-7759
0185-83-3857</t>
  </si>
  <si>
    <t>0182-47-3260</t>
    <phoneticPr fontId="20"/>
  </si>
  <si>
    <t>子育て支援課</t>
    <rPh sb="0" eb="6">
      <t>コソ</t>
    </rPh>
    <phoneticPr fontId="20"/>
  </si>
  <si>
    <t>016-8501</t>
  </si>
  <si>
    <t>能代市上町１－３</t>
    <rPh sb="0" eb="3">
      <t>ノ</t>
    </rPh>
    <rPh sb="3" eb="4">
      <t>ウエ</t>
    </rPh>
    <rPh sb="4" eb="5">
      <t>マチ</t>
    </rPh>
    <phoneticPr fontId="20"/>
  </si>
  <si>
    <t>0185-89-2948</t>
  </si>
  <si>
    <t>010-0595</t>
  </si>
  <si>
    <t>012-8501</t>
  </si>
  <si>
    <t>018-5201</t>
  </si>
  <si>
    <t>0186-30-0119</t>
  </si>
  <si>
    <t>010-0201</t>
  </si>
  <si>
    <t>014-0027</t>
  </si>
  <si>
    <t>018-3315</t>
  </si>
  <si>
    <t>0186-62-6666</t>
  </si>
  <si>
    <t>こども家庭センター</t>
    <rPh sb="3" eb="5">
      <t>カテイ</t>
    </rPh>
    <phoneticPr fontId="20"/>
  </si>
  <si>
    <t>0187-43-3305</t>
  </si>
  <si>
    <t>017-0292</t>
  </si>
  <si>
    <t>0186-29-3926</t>
  </si>
  <si>
    <t>018-4421</t>
  </si>
  <si>
    <t>0186-77-3008</t>
  </si>
  <si>
    <t>018-3201</t>
  </si>
  <si>
    <t>0185-79-2113</t>
  </si>
  <si>
    <t>018-1596</t>
  </si>
  <si>
    <t>010-0443</t>
  </si>
  <si>
    <t>南秋田郡八郎潟町字大道８0</t>
    <rPh sb="0" eb="4">
      <t>ミナミアキタグン</t>
    </rPh>
    <rPh sb="4" eb="8">
      <t>ハチロウガタマチ</t>
    </rPh>
    <rPh sb="8" eb="9">
      <t>アザ</t>
    </rPh>
    <rPh sb="9" eb="11">
      <t>オオミチ</t>
    </rPh>
    <phoneticPr fontId="20"/>
  </si>
  <si>
    <t xml:space="preserve">杉渕 政子
</t>
    <rPh sb="0" eb="2">
      <t>スギブチ</t>
    </rPh>
    <rPh sb="3" eb="5">
      <t>マサコ</t>
    </rPh>
    <phoneticPr fontId="20"/>
  </si>
  <si>
    <t>kodomo-k@city.noshiro.lg.jp</t>
    <phoneticPr fontId="20"/>
  </si>
  <si>
    <t xml:space="preserve">債権者が法人の場合、押印省略可。その場合、「医療機関名、所在地、氏名、請求書の発行責任者、担当者氏名、連絡先電話番号」を記載すること。  </t>
  </si>
  <si>
    <t>大場　茉利香</t>
    <rPh sb="0" eb="2">
      <t>オオバ</t>
    </rPh>
    <rPh sb="3" eb="6">
      <t>マリカ</t>
    </rPh>
    <phoneticPr fontId="20"/>
  </si>
  <si>
    <t>kenko@city.yurihonjo.lg.jp</t>
  </si>
  <si>
    <t>押印なしの場合は「発行責任者及び担当者」の氏名及び連絡先を明記する。事務担当者から在籍確認の電話をする場合があります。</t>
  </si>
  <si>
    <t>kenkou@city.daisen.lg.jp</t>
  </si>
  <si>
    <t>0187-73-6816
0187-62-9302</t>
  </si>
  <si>
    <t>R7年度～押印不要</t>
    <rPh sb="2" eb="4">
      <t>ネンド</t>
    </rPh>
    <rPh sb="5" eb="7">
      <t>オウイン</t>
    </rPh>
    <rPh sb="7" eb="9">
      <t>フヨウ</t>
    </rPh>
    <phoneticPr fontId="43"/>
  </si>
  <si>
    <t>neubora-anone@city.nikaho.lg.jp</t>
    <phoneticPr fontId="43"/>
  </si>
  <si>
    <t>保健師　千葉</t>
    <rPh sb="0" eb="3">
      <t>ホケンシ</t>
    </rPh>
    <rPh sb="4" eb="6">
      <t>チバ</t>
    </rPh>
    <phoneticPr fontId="20"/>
  </si>
  <si>
    <t>【押印を省略する場合】余白に「発行責任者職名・氏名、担当者職名・氏名及び連絡先電話番号」を記載すること。</t>
    <phoneticPr fontId="43"/>
  </si>
  <si>
    <t>石田郁</t>
    <phoneticPr fontId="20"/>
  </si>
  <si>
    <t>hoken@town.happo.lg.jp/abe.risa@town.happo.lg.jp</t>
  </si>
  <si>
    <t>押印の省略不可。</t>
    <rPh sb="0" eb="2">
      <t>オウイン</t>
    </rPh>
    <rPh sb="3" eb="5">
      <t>ショウリャク</t>
    </rPh>
    <rPh sb="5" eb="7">
      <t>フカ</t>
    </rPh>
    <phoneticPr fontId="43"/>
  </si>
  <si>
    <t>押印を省略する場合、余白に「発行責任者職名・氏名、発行担当者職名・氏名、連絡先電話番号」を記載すること。</t>
    <phoneticPr fontId="43"/>
  </si>
  <si>
    <t>kenkou@city.kitaakita.lg.jp</t>
  </si>
  <si>
    <t>018-2304　　　　　　　　　　　　　　</t>
    <phoneticPr fontId="20"/>
  </si>
  <si>
    <t>0185-74-7758</t>
    <phoneticPr fontId="20"/>
  </si>
  <si>
    <t>山本郡三種町豊岡金田字森沢１－２</t>
    <rPh sb="0" eb="3">
      <t>ヤマモトグン</t>
    </rPh>
    <rPh sb="3" eb="6">
      <t>ミタネチョウ</t>
    </rPh>
    <rPh sb="6" eb="8">
      <t>トヨオカ</t>
    </rPh>
    <rPh sb="8" eb="10">
      <t>カネダ</t>
    </rPh>
    <rPh sb="10" eb="11">
      <t>アザ</t>
    </rPh>
    <rPh sb="11" eb="13">
      <t>モリサワ</t>
    </rPh>
    <phoneticPr fontId="20"/>
  </si>
  <si>
    <t>0183-55-8275</t>
    <phoneticPr fontId="20"/>
  </si>
  <si>
    <t>0185-27-8155</t>
    <phoneticPr fontId="20"/>
  </si>
  <si>
    <t>0187-73-6811</t>
    <phoneticPr fontId="20"/>
  </si>
  <si>
    <t>子育て健康課 子育て支援班</t>
    <rPh sb="0" eb="2">
      <t>コソダ</t>
    </rPh>
    <rPh sb="3" eb="5">
      <t>ケンコウ</t>
    </rPh>
    <rPh sb="5" eb="6">
      <t>カ</t>
    </rPh>
    <rPh sb="7" eb="9">
      <t>コソダ</t>
    </rPh>
    <rPh sb="10" eb="12">
      <t>シエン</t>
    </rPh>
    <rPh sb="12" eb="13">
      <t>ハン</t>
    </rPh>
    <phoneticPr fontId="20"/>
  </si>
  <si>
    <t>子ども未来課</t>
    <rPh sb="0" eb="1">
      <t>コ</t>
    </rPh>
    <rPh sb="3" eb="5">
      <t>ミライ</t>
    </rPh>
    <rPh sb="5" eb="6">
      <t>カ</t>
    </rPh>
    <phoneticPr fontId="20"/>
  </si>
  <si>
    <t>こども未来部こども家庭センター</t>
    <phoneticPr fontId="20"/>
  </si>
  <si>
    <t>にかほ市長　様　</t>
    <phoneticPr fontId="20"/>
  </si>
  <si>
    <t>健康推進課子育て世代支援係</t>
    <rPh sb="0" eb="5">
      <t>ケンコウスイシンカ</t>
    </rPh>
    <rPh sb="5" eb="7">
      <t>コソダ</t>
    </rPh>
    <rPh sb="8" eb="10">
      <t>セダイ</t>
    </rPh>
    <rPh sb="10" eb="12">
      <t>シエン</t>
    </rPh>
    <rPh sb="12" eb="13">
      <t>カカリ</t>
    </rPh>
    <phoneticPr fontId="20"/>
  </si>
  <si>
    <t>美郷町長　様</t>
    <phoneticPr fontId="20"/>
  </si>
  <si>
    <t>こども家庭センター（母子保健班）</t>
    <rPh sb="3" eb="5">
      <t>カテイ</t>
    </rPh>
    <rPh sb="10" eb="12">
      <t>ボシ</t>
    </rPh>
    <rPh sb="12" eb="14">
      <t>ホケン</t>
    </rPh>
    <rPh sb="14" eb="15">
      <t>ハン</t>
    </rPh>
    <phoneticPr fontId="20"/>
  </si>
  <si>
    <t>小 児 用 肺 炎 球 菌</t>
    <phoneticPr fontId="20"/>
  </si>
  <si>
    <t>ヒトパピローマウイルス</t>
    <phoneticPr fontId="20"/>
  </si>
  <si>
    <t>RSウイルスワクチン（母子免疫ワクチン）</t>
    <rPh sb="11" eb="13">
      <t>ボシ</t>
    </rPh>
    <rPh sb="13" eb="15">
      <t>メンエキ</t>
    </rPh>
    <phoneticPr fontId="20"/>
  </si>
  <si>
    <t>RSウイルスワクチン（母子免疫ワクチン）</t>
    <rPh sb="11" eb="13">
      <t>ボシ</t>
    </rPh>
    <rPh sb="13" eb="15">
      <t>メンエキ</t>
    </rPh>
    <phoneticPr fontId="20"/>
  </si>
  <si>
    <t>***</t>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</si>
  <si>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</si>
  <si>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0184-32-3036</t>
    <phoneticPr fontId="20"/>
  </si>
  <si>
    <t>0187-84-4900</t>
    <phoneticPr fontId="20"/>
  </si>
  <si>
    <t>押印を省略する場合は、余白に「発行責任者職名・氏名、発行担当者職名・氏名、連絡先電話番号」を記載すること</t>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</si>
  <si>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</si>
  <si>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</si>
  <si>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健康推進課</t>
    <rPh sb="0" eb="2">
      <t>ケンコウ</t>
    </rPh>
    <rPh sb="2" eb="4">
      <t>スイシン</t>
    </rPh>
    <rPh sb="4" eb="5">
      <t>カ</t>
    </rPh>
    <phoneticPr fontId="20"/>
  </si>
  <si>
    <t>押印を省略する場合は余白に担当者氏名及び連絡先を記載すること。</t>
    <phoneticPr fontId="20"/>
  </si>
  <si>
    <t>令和８年6月１日現在</t>
    <rPh sb="0" eb="2">
      <t>レイワ</t>
    </rPh>
    <rPh sb="3" eb="4">
      <t>ネン</t>
    </rPh>
    <rPh sb="5" eb="6">
      <t>ガツ</t>
    </rPh>
    <rPh sb="7" eb="8">
      <t>ニチ</t>
    </rPh>
    <rPh sb="8" eb="10">
      <t>ゲンザイ</t>
    </rPh>
    <phoneticPr fontId="20"/>
  </si>
  <si>
    <t>潟上市長 鈴木雄大　様</t>
    <rPh sb="5" eb="7">
      <t>スズキ</t>
    </rPh>
    <rPh sb="7" eb="9">
      <t>ユウダイ</t>
    </rPh>
    <phoneticPr fontId="20"/>
  </si>
  <si>
    <t>男鹿市長 菅原広二　様</t>
    <rPh sb="5" eb="7">
      <t>スガワラ</t>
    </rPh>
    <rPh sb="7" eb="9">
      <t>コウジ</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</si>
</sst>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5"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b/>
      <sz val="12"/>
      <name val="ＭＳ Ｐ明朝"/>
      <family val="1"/>
    </font>
    <font>
      <sz val="13"/>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sz val="10"/>
      <color theme="1"/>
      <name val="ＭＳ Ｐゴシック"/>
      <family val="3"/>
    </font>
    <font>
      <b/>
      <sz val="10"/>
      <color theme="1"/>
      <name val="ＭＳ Ｐゴシック"/>
      <family val="3"/>
    </font>
    <font>
      <b/>
      <sz val="11"/>
      <color theme="1"/>
      <name val="ＭＳ Ｐゴシック"/>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6"/>
      <name val="ＭＳ Ｐゴシック"/>
      <family val="3"/>
      <charset val="128"/>
    </font>
    <font>
      <b/>
      <strike/>
      <sz val="10"/>
      <name val="ＭＳ Ｐゴシック"/>
      <family val="3"/>
      <charset val="128"/>
    </font>
    <font>
      <sz val="10"/>
      <name val="ＭＳ Ｐゴシック"/>
      <family val="3"/>
    </font>
    <font>
      <sz val="10"/>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z val="11"/>
      <name val="ＭＳ Ｐゴシック"/>
      <family val="3"/>
      <charset val="128"/>
    </font>
    <font>
      <b/>
      <sz val="10"/>
      <color theme="1"/>
      <name val="ＭＳ Ｐゴシック"/>
      <family val="3"/>
      <charset val="128"/>
    </font>
    <font>
      <sz val="11"/>
      <name val="ＭＳ Ｐ明朝"/>
      <family val="1"/>
      <charset val="128"/>
    </font>
    <font>
      <b/>
      <sz val="10"/>
      <color rgb="FFFF0000"/>
      <name val="ＭＳ Ｐゴシック"/>
      <family val="3"/>
      <charset val="128"/>
    </font>
    <font>
      <b/>
      <sz val="10"/>
      <color rgb="FFFF0000"/>
      <name val="ＭＳ Ｐゴシック"/>
      <family val="3"/>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
      <patternFill patternType="solid">
        <fgColor rgb="FFFFE9E9"/>
        <bgColor indexed="64"/>
      </patternFill>
    </fill>
    <fill>
      <patternFill patternType="solid">
        <fgColor rgb="FFFFE7FF"/>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style="thin">
        <color indexed="64"/>
      </top>
      <bottom style="hair">
        <color indexed="64"/>
      </bottom>
      <diagonal/>
    </border>
    <border>
      <left/>
      <right/>
      <top style="thin">
        <color indexed="64"/>
      </top>
      <bottom style="hair">
        <color auto="1"/>
      </bottom>
      <diagonal/>
    </border>
    <border>
      <left/>
      <right/>
      <top/>
      <bottom style="double">
        <color indexed="64"/>
      </bottom>
      <diagonal/>
    </border>
    <border>
      <left/>
      <right style="thin">
        <color indexed="64"/>
      </right>
      <top style="thin">
        <color indexed="64"/>
      </top>
      <bottom style="hair">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right/>
      <top/>
      <bottom style="hair">
        <color indexed="64"/>
      </bottom>
      <diagonal/>
    </border>
    <border>
      <left style="thin">
        <color indexed="64"/>
      </left>
      <right style="thin">
        <color auto="1"/>
      </right>
      <top/>
      <bottom style="hair">
        <color auto="1"/>
      </bottom>
      <diagonal/>
    </border>
    <border>
      <left style="thin">
        <color indexed="64"/>
      </left>
      <right/>
      <top/>
      <bottom style="hair">
        <color auto="1"/>
      </bottom>
      <diagonal/>
    </border>
    <border>
      <left/>
      <right style="thin">
        <color indexed="64"/>
      </right>
      <top/>
      <bottom style="hair">
        <color auto="1"/>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18">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2" fillId="0" borderId="0" xfId="0" applyFont="1" applyBorder="1" applyAlignment="1" applyProtection="1">
      <alignment horizontal="center" vertical="center"/>
    </xf>
    <xf numFmtId="0" fontId="24" fillId="0" borderId="0" xfId="0" applyFont="1" applyAlignment="1" applyProtection="1">
      <alignment horizontal="center" vertical="center"/>
    </xf>
    <xf numFmtId="0" fontId="21" fillId="0" borderId="0" xfId="0" applyFont="1" applyAlignment="1" applyProtection="1">
      <alignment horizontal="center" vertical="center"/>
    </xf>
    <xf numFmtId="0" fontId="23" fillId="0" borderId="0" xfId="0" applyFont="1" applyBorder="1" applyAlignment="1" applyProtection="1">
      <alignment horizontal="center" vertical="center"/>
    </xf>
    <xf numFmtId="0" fontId="21" fillId="0" borderId="0" xfId="0" applyFont="1" applyAlignment="1" applyProtection="1">
      <alignment horizontal="right" vertical="center"/>
    </xf>
    <xf numFmtId="176" fontId="22" fillId="0" borderId="0" xfId="0" applyNumberFormat="1" applyFont="1" applyBorder="1" applyAlignment="1" applyProtection="1">
      <alignment vertical="center"/>
    </xf>
    <xf numFmtId="0" fontId="29" fillId="0" borderId="0" xfId="0" applyFont="1" applyAlignment="1" applyProtection="1">
      <alignment vertical="center"/>
    </xf>
    <xf numFmtId="0" fontId="0" fillId="0" borderId="0" xfId="0" applyAlignment="1">
      <alignment vertical="center" shrinkToFit="1"/>
    </xf>
    <xf numFmtId="0" fontId="0" fillId="0" borderId="0" xfId="0" applyBorder="1" applyAlignment="1">
      <alignment vertical="center"/>
    </xf>
    <xf numFmtId="0" fontId="21" fillId="0" borderId="0" xfId="0" applyFont="1" applyBorder="1" applyAlignment="1" applyProtection="1">
      <alignment horizontal="distributed" vertical="center"/>
    </xf>
    <xf numFmtId="0" fontId="21" fillId="0" borderId="0" xfId="0" applyFont="1" applyBorder="1" applyAlignment="1" applyProtection="1">
      <alignment horizontal="center" vertical="center"/>
    </xf>
    <xf numFmtId="0" fontId="21" fillId="26" borderId="0" xfId="0" applyFont="1" applyFill="1" applyAlignment="1" applyProtection="1">
      <alignment horizontal="left" vertical="center" shrinkToFit="1"/>
      <protection locked="0"/>
    </xf>
    <xf numFmtId="179" fontId="21" fillId="0" borderId="0" xfId="0" applyNumberFormat="1" applyFont="1" applyAlignment="1" applyProtection="1">
      <alignment horizontal="center" vertical="center"/>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0" fontId="35" fillId="0" borderId="0" xfId="0" applyFont="1" applyFill="1" applyAlignment="1" applyProtection="1">
      <alignment shrinkToFit="1"/>
    </xf>
    <xf numFmtId="0" fontId="35" fillId="0" borderId="0" xfId="0" applyFont="1" applyFill="1" applyAlignment="1" applyProtection="1">
      <alignment horizontal="center" shrinkToFit="1"/>
    </xf>
    <xf numFmtId="0" fontId="35" fillId="0" borderId="0" xfId="0" applyFont="1" applyFill="1" applyAlignment="1" applyProtection="1">
      <alignment wrapText="1" shrinkToFit="1"/>
    </xf>
    <xf numFmtId="0" fontId="35" fillId="0" borderId="0" xfId="0" applyFont="1" applyFill="1" applyAlignment="1" applyProtection="1">
      <alignment horizontal="center" vertical="center" shrinkToFit="1"/>
    </xf>
    <xf numFmtId="0" fontId="35" fillId="0" borderId="0" xfId="0" applyFont="1" applyFill="1" applyBorder="1" applyAlignment="1" applyProtection="1">
      <alignment shrinkToFit="1"/>
    </xf>
    <xf numFmtId="0" fontId="36" fillId="0" borderId="0" xfId="0" applyFont="1" applyFill="1" applyAlignment="1" applyProtection="1">
      <alignment shrinkToFit="1"/>
    </xf>
    <xf numFmtId="0" fontId="36" fillId="0" borderId="0" xfId="0" applyFont="1" applyFill="1" applyAlignment="1" applyProtection="1">
      <alignment vertical="center"/>
    </xf>
    <xf numFmtId="0" fontId="35" fillId="0" borderId="0" xfId="0" applyFont="1" applyFill="1" applyAlignment="1">
      <alignment horizontal="center" vertical="center" shrinkToFit="1"/>
    </xf>
    <xf numFmtId="0" fontId="35" fillId="0" borderId="14" xfId="0" quotePrefix="1" applyFont="1" applyFill="1" applyBorder="1" applyAlignment="1" applyProtection="1">
      <alignment vertical="center" shrinkToFit="1"/>
    </xf>
    <xf numFmtId="0" fontId="35" fillId="0" borderId="0" xfId="0" applyFont="1" applyFill="1" applyAlignment="1" applyProtection="1">
      <alignment vertical="center" shrinkToFit="1"/>
    </xf>
    <xf numFmtId="0" fontId="36" fillId="0" borderId="0" xfId="0" applyFont="1" applyFill="1" applyAlignment="1" applyProtection="1">
      <alignment horizontal="center" shrinkToFit="1"/>
    </xf>
    <xf numFmtId="0" fontId="36" fillId="0" borderId="0" xfId="0" applyFont="1" applyFill="1" applyBorder="1" applyAlignment="1">
      <alignment horizontal="left" shrinkToFit="1"/>
    </xf>
    <xf numFmtId="0" fontId="36" fillId="0" borderId="0" xfId="0" applyFont="1" applyFill="1" applyBorder="1" applyAlignment="1">
      <alignment horizontal="left" vertical="center" shrinkToFit="1"/>
    </xf>
    <xf numFmtId="0" fontId="35" fillId="0" borderId="14" xfId="0" applyFont="1" applyFill="1" applyBorder="1" applyAlignment="1" applyProtection="1">
      <alignment vertical="center" shrinkToFit="1"/>
    </xf>
    <xf numFmtId="0" fontId="35" fillId="0" borderId="14" xfId="0" applyFont="1" applyFill="1" applyBorder="1" applyAlignment="1" applyProtection="1">
      <alignment shrinkToFit="1"/>
    </xf>
    <xf numFmtId="3" fontId="36" fillId="0" borderId="14" xfId="0" applyNumberFormat="1" applyFont="1" applyFill="1" applyBorder="1" applyAlignment="1">
      <alignment vertical="center" shrinkToFit="1"/>
    </xf>
    <xf numFmtId="3" fontId="35" fillId="0" borderId="14" xfId="0" applyNumberFormat="1" applyFont="1" applyFill="1" applyBorder="1" applyAlignment="1" applyProtection="1">
      <alignment vertical="center" shrinkToFit="1"/>
    </xf>
    <xf numFmtId="0" fontId="36" fillId="0" borderId="0" xfId="0" applyFont="1" applyFill="1" applyAlignment="1" applyProtection="1">
      <alignment vertical="center" shrinkToFit="1"/>
    </xf>
    <xf numFmtId="3" fontId="35" fillId="0" borderId="14" xfId="0" applyNumberFormat="1" applyFont="1" applyFill="1" applyBorder="1" applyAlignment="1" applyProtection="1">
      <alignment horizontal="center" vertical="center" shrinkToFit="1"/>
    </xf>
    <xf numFmtId="0" fontId="35" fillId="0" borderId="0" xfId="0" applyFont="1" applyFill="1" applyAlignment="1" applyProtection="1">
      <alignment vertical="center" wrapText="1" shrinkToFit="1"/>
    </xf>
    <xf numFmtId="0" fontId="35" fillId="0" borderId="18" xfId="0" applyFont="1" applyFill="1" applyBorder="1" applyAlignment="1" applyProtection="1">
      <alignment horizontal="center" vertical="center" shrinkToFit="1"/>
    </xf>
    <xf numFmtId="0" fontId="33" fillId="28" borderId="0" xfId="0" applyFont="1" applyFill="1" applyAlignment="1" applyProtection="1">
      <alignment vertical="center"/>
    </xf>
    <xf numFmtId="0" fontId="22" fillId="28" borderId="0" xfId="0" applyFont="1" applyFill="1" applyAlignment="1" applyProtection="1">
      <alignment vertical="center"/>
    </xf>
    <xf numFmtId="0" fontId="33" fillId="0" borderId="0" xfId="0" applyFont="1" applyFill="1" applyAlignment="1" applyProtection="1">
      <alignment vertical="center"/>
    </xf>
    <xf numFmtId="38" fontId="38" fillId="0" borderId="14" xfId="44" applyFont="1" applyFill="1" applyBorder="1" applyAlignment="1" applyProtection="1">
      <alignment vertical="center" wrapText="1" shrinkToFit="1"/>
    </xf>
    <xf numFmtId="176" fontId="38" fillId="0" borderId="14" xfId="0" applyNumberFormat="1" applyFont="1" applyFill="1" applyBorder="1" applyAlignment="1">
      <alignment horizontal="left" vertical="center" wrapText="1" shrinkToFit="1"/>
    </xf>
    <xf numFmtId="176" fontId="38" fillId="0" borderId="14" xfId="0" applyNumberFormat="1" applyFont="1" applyFill="1" applyBorder="1" applyAlignment="1">
      <alignment horizontal="center" vertical="center" wrapText="1" shrinkToFit="1"/>
    </xf>
    <xf numFmtId="3" fontId="38" fillId="0" borderId="14" xfId="0" applyNumberFormat="1" applyFont="1" applyFill="1" applyBorder="1" applyAlignment="1">
      <alignment horizontal="right" vertical="center" shrinkToFit="1"/>
    </xf>
    <xf numFmtId="3" fontId="38" fillId="0" borderId="14" xfId="0" applyNumberFormat="1" applyFont="1" applyFill="1" applyBorder="1" applyAlignment="1">
      <alignment horizontal="center" vertical="center" shrinkToFit="1"/>
    </xf>
    <xf numFmtId="0" fontId="38" fillId="0" borderId="14" xfId="0" applyFont="1" applyFill="1" applyBorder="1" applyAlignment="1">
      <alignment vertical="center" wrapText="1" shrinkToFit="1"/>
    </xf>
    <xf numFmtId="0" fontId="36" fillId="0" borderId="14" xfId="34" applyFont="1" applyFill="1" applyBorder="1" applyAlignment="1">
      <alignment horizontal="center" vertical="center" shrinkToFit="1"/>
    </xf>
    <xf numFmtId="3" fontId="39" fillId="0" borderId="14" xfId="0" applyNumberFormat="1" applyFont="1" applyFill="1" applyBorder="1" applyAlignment="1">
      <alignment horizontal="right" vertical="center" shrinkToFit="1"/>
    </xf>
    <xf numFmtId="0" fontId="35" fillId="0" borderId="14"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wrapText="1" shrinkToFit="1"/>
    </xf>
    <xf numFmtId="0" fontId="36" fillId="0" borderId="0" xfId="0" applyFont="1" applyFill="1" applyAlignment="1">
      <alignment shrinkToFit="1"/>
    </xf>
    <xf numFmtId="38" fontId="46" fillId="0" borderId="14" xfId="44" applyFont="1" applyFill="1" applyBorder="1" applyAlignment="1" applyProtection="1">
      <alignment vertical="center" wrapText="1" shrinkToFit="1"/>
    </xf>
    <xf numFmtId="0" fontId="46" fillId="0" borderId="14" xfId="0" applyFont="1" applyFill="1" applyBorder="1" applyAlignment="1">
      <alignment vertical="center" shrinkToFit="1"/>
    </xf>
    <xf numFmtId="0" fontId="46" fillId="0" borderId="14" xfId="0" applyFont="1" applyFill="1" applyBorder="1" applyAlignment="1">
      <alignment shrinkToFit="1"/>
    </xf>
    <xf numFmtId="0" fontId="46" fillId="0" borderId="14" xfId="0" applyFont="1" applyFill="1" applyBorder="1" applyAlignment="1">
      <alignment vertical="center" wrapText="1" shrinkToFit="1"/>
    </xf>
    <xf numFmtId="0" fontId="46" fillId="0" borderId="14" xfId="0" applyFont="1" applyFill="1" applyBorder="1" applyAlignment="1">
      <alignment horizontal="center" vertical="center" shrinkToFit="1"/>
    </xf>
    <xf numFmtId="0" fontId="46" fillId="0" borderId="14" xfId="0" quotePrefix="1" applyFont="1" applyFill="1" applyBorder="1" applyAlignment="1">
      <alignment vertical="center" shrinkToFit="1"/>
    </xf>
    <xf numFmtId="0" fontId="39" fillId="0" borderId="14" xfId="0" applyFont="1" applyFill="1" applyBorder="1" applyAlignment="1">
      <alignment vertical="center" wrapText="1" shrinkToFit="1"/>
    </xf>
    <xf numFmtId="0" fontId="38" fillId="0" borderId="14" xfId="0" applyFont="1" applyFill="1" applyBorder="1" applyAlignment="1">
      <alignment vertical="center" shrinkToFit="1"/>
    </xf>
    <xf numFmtId="0" fontId="38" fillId="0" borderId="14" xfId="34" applyFont="1" applyFill="1" applyBorder="1" applyAlignment="1">
      <alignment horizontal="center" vertical="center" shrinkToFit="1"/>
    </xf>
    <xf numFmtId="180" fontId="38" fillId="0" borderId="14" xfId="34" applyNumberFormat="1" applyFont="1" applyFill="1" applyBorder="1" applyAlignment="1">
      <alignment vertical="center" shrinkToFit="1"/>
    </xf>
    <xf numFmtId="0" fontId="38" fillId="0" borderId="14" xfId="0" applyFont="1" applyFill="1" applyBorder="1" applyAlignment="1">
      <alignment shrinkToFit="1"/>
    </xf>
    <xf numFmtId="3" fontId="38" fillId="0" borderId="14" xfId="0" applyNumberFormat="1" applyFont="1" applyFill="1" applyBorder="1" applyAlignment="1">
      <alignment vertical="center" shrinkToFit="1"/>
    </xf>
    <xf numFmtId="0" fontId="38" fillId="0" borderId="37" xfId="34" applyFont="1" applyFill="1" applyBorder="1" applyAlignment="1">
      <alignment vertical="center" wrapText="1"/>
    </xf>
    <xf numFmtId="0" fontId="38" fillId="0" borderId="14" xfId="0" applyFont="1" applyFill="1" applyBorder="1" applyAlignment="1">
      <alignment vertical="top" wrapText="1"/>
    </xf>
    <xf numFmtId="0" fontId="38" fillId="0" borderId="14" xfId="34" applyFont="1" applyFill="1" applyBorder="1" applyAlignment="1">
      <alignment horizontal="left" vertical="center" wrapText="1" shrinkToFit="1"/>
    </xf>
    <xf numFmtId="0" fontId="47" fillId="0" borderId="36" xfId="28" applyFont="1" applyFill="1" applyBorder="1" applyAlignment="1">
      <alignment vertical="center" shrinkToFit="1"/>
    </xf>
    <xf numFmtId="0" fontId="38" fillId="0" borderId="43" xfId="34" applyFont="1" applyFill="1" applyBorder="1" applyAlignment="1">
      <alignment horizontal="left" vertical="center" shrinkToFit="1"/>
    </xf>
    <xf numFmtId="0" fontId="38" fillId="0" borderId="25" xfId="34" applyFont="1" applyFill="1" applyBorder="1" applyAlignment="1">
      <alignment horizontal="center" vertical="center" shrinkToFit="1"/>
    </xf>
    <xf numFmtId="180" fontId="38" fillId="0" borderId="36" xfId="34" applyNumberFormat="1" applyFont="1" applyFill="1" applyBorder="1" applyAlignment="1">
      <alignment vertical="center" shrinkToFit="1"/>
    </xf>
    <xf numFmtId="0" fontId="38" fillId="0" borderId="43" xfId="34" applyFont="1" applyFill="1" applyBorder="1" applyAlignment="1">
      <alignment horizontal="left" vertical="center" wrapText="1" shrinkToFit="1"/>
    </xf>
    <xf numFmtId="0" fontId="38" fillId="0" borderId="43" xfId="34" applyFont="1" applyFill="1" applyBorder="1" applyAlignment="1">
      <alignment horizontal="center" vertical="center" shrinkToFit="1"/>
    </xf>
    <xf numFmtId="176" fontId="48" fillId="0" borderId="14" xfId="28" applyNumberFormat="1" applyFont="1" applyFill="1" applyBorder="1" applyAlignment="1">
      <alignment horizontal="left" vertical="center" wrapText="1" shrinkToFit="1"/>
    </xf>
    <xf numFmtId="176" fontId="38" fillId="0" borderId="14" xfId="0" applyNumberFormat="1" applyFont="1" applyFill="1" applyBorder="1" applyAlignment="1">
      <alignment horizontal="left" vertical="center" shrinkToFit="1"/>
    </xf>
    <xf numFmtId="176" fontId="38" fillId="0" borderId="14" xfId="0" applyNumberFormat="1" applyFont="1" applyFill="1" applyBorder="1" applyAlignment="1">
      <alignment horizontal="center" vertical="center" shrinkToFit="1"/>
    </xf>
    <xf numFmtId="176" fontId="48" fillId="0" borderId="14" xfId="28" applyNumberFormat="1" applyFont="1" applyFill="1" applyBorder="1" applyAlignment="1" applyProtection="1">
      <alignment horizontal="left" vertical="center" shrinkToFit="1"/>
    </xf>
    <xf numFmtId="176" fontId="38" fillId="0" borderId="36" xfId="0" applyNumberFormat="1" applyFont="1" applyFill="1" applyBorder="1" applyAlignment="1">
      <alignment horizontal="left" vertical="center" wrapText="1" shrinkToFit="1"/>
    </xf>
    <xf numFmtId="176" fontId="38" fillId="0" borderId="36" xfId="0" applyNumberFormat="1" applyFont="1" applyFill="1" applyBorder="1" applyAlignment="1">
      <alignment horizontal="center" vertical="center" shrinkToFit="1"/>
    </xf>
    <xf numFmtId="176" fontId="38" fillId="0" borderId="36" xfId="0" applyNumberFormat="1" applyFont="1" applyFill="1" applyBorder="1" applyAlignment="1">
      <alignment horizontal="left" vertical="center" shrinkToFit="1"/>
    </xf>
    <xf numFmtId="176" fontId="38" fillId="0" borderId="36" xfId="0" applyNumberFormat="1" applyFont="1" applyFill="1" applyBorder="1" applyAlignment="1">
      <alignment horizontal="center" vertical="center" wrapText="1" shrinkToFit="1"/>
    </xf>
    <xf numFmtId="176" fontId="49" fillId="0" borderId="36" xfId="0" applyNumberFormat="1" applyFont="1" applyFill="1" applyBorder="1" applyAlignment="1">
      <alignment horizontal="left" vertical="center" wrapText="1" shrinkToFit="1"/>
    </xf>
    <xf numFmtId="0" fontId="38" fillId="0" borderId="37" xfId="34" applyFont="1" applyFill="1" applyBorder="1" applyAlignment="1">
      <alignment vertical="center" wrapText="1" shrinkToFit="1"/>
    </xf>
    <xf numFmtId="0" fontId="38" fillId="0" borderId="14" xfId="0" applyFont="1" applyFill="1" applyBorder="1" applyAlignment="1">
      <alignment horizontal="center" vertical="center" shrinkToFit="1"/>
    </xf>
    <xf numFmtId="0" fontId="38" fillId="0" borderId="14" xfId="34" applyFont="1" applyFill="1" applyBorder="1" applyAlignment="1">
      <alignment horizontal="left" vertical="center" shrinkToFit="1"/>
    </xf>
    <xf numFmtId="0" fontId="48" fillId="0" borderId="14" xfId="28" applyFont="1" applyFill="1" applyBorder="1" applyAlignment="1" applyProtection="1">
      <alignment horizontal="left" vertical="center" shrinkToFit="1"/>
    </xf>
    <xf numFmtId="176" fontId="49" fillId="0" borderId="36" xfId="0" applyNumberFormat="1" applyFont="1" applyFill="1" applyBorder="1" applyAlignment="1">
      <alignment horizontal="left" vertical="center" shrinkToFit="1"/>
    </xf>
    <xf numFmtId="176" fontId="48" fillId="0" borderId="14" xfId="0" applyNumberFormat="1" applyFont="1" applyFill="1" applyBorder="1" applyAlignment="1">
      <alignment horizontal="left" vertical="center" wrapText="1" shrinkToFit="1"/>
    </xf>
    <xf numFmtId="0" fontId="36" fillId="0" borderId="0" xfId="0" applyFont="1" applyFill="1" applyAlignment="1">
      <alignment wrapText="1"/>
    </xf>
    <xf numFmtId="176" fontId="48" fillId="0" borderId="14" xfId="28" applyNumberFormat="1" applyFont="1" applyFill="1" applyBorder="1" applyAlignment="1">
      <alignment horizontal="left" vertical="center" shrinkToFit="1"/>
    </xf>
    <xf numFmtId="176" fontId="48" fillId="0" borderId="36" xfId="28" applyNumberFormat="1" applyFont="1" applyFill="1" applyBorder="1" applyAlignment="1">
      <alignment horizontal="left" vertical="center" wrapText="1" shrinkToFit="1"/>
    </xf>
    <xf numFmtId="176" fontId="38" fillId="0" borderId="36" xfId="0" applyNumberFormat="1" applyFont="1" applyFill="1" applyBorder="1" applyAlignment="1">
      <alignment vertical="center" shrinkToFit="1"/>
    </xf>
    <xf numFmtId="176" fontId="38" fillId="0" borderId="14" xfId="0" applyNumberFormat="1" applyFont="1" applyFill="1" applyBorder="1" applyAlignment="1">
      <alignment vertical="center" shrinkToFit="1"/>
    </xf>
    <xf numFmtId="3" fontId="44" fillId="0" borderId="14" xfId="0" applyNumberFormat="1" applyFont="1" applyFill="1" applyBorder="1" applyAlignment="1">
      <alignment vertical="center" shrinkToFit="1"/>
    </xf>
    <xf numFmtId="3" fontId="38" fillId="0" borderId="14" xfId="0" applyNumberFormat="1" applyFont="1" applyFill="1" applyBorder="1" applyAlignment="1">
      <alignment shrinkToFit="1"/>
    </xf>
    <xf numFmtId="3" fontId="39" fillId="0" borderId="14" xfId="0" applyNumberFormat="1" applyFont="1" applyFill="1" applyBorder="1" applyAlignment="1">
      <alignment horizontal="center" vertical="center" shrinkToFit="1"/>
    </xf>
    <xf numFmtId="176" fontId="48" fillId="0" borderId="36" xfId="28" applyNumberFormat="1" applyFont="1" applyFill="1" applyBorder="1" applyAlignment="1" applyProtection="1">
      <alignment horizontal="left" vertical="center" shrinkToFit="1"/>
    </xf>
    <xf numFmtId="0" fontId="48" fillId="0" borderId="14" xfId="0" applyFont="1" applyFill="1" applyBorder="1" applyAlignment="1">
      <alignment horizontal="left" vertical="center" shrinkToFit="1"/>
    </xf>
    <xf numFmtId="180" fontId="38" fillId="0" borderId="14" xfId="34" applyNumberFormat="1" applyFont="1" applyFill="1" applyBorder="1" applyAlignment="1">
      <alignment horizontal="left" vertical="center" shrinkToFit="1"/>
    </xf>
    <xf numFmtId="176" fontId="47" fillId="0" borderId="14" xfId="28" applyNumberFormat="1" applyFont="1" applyFill="1" applyBorder="1" applyAlignment="1" applyProtection="1">
      <alignment horizontal="left" vertical="center" shrinkToFit="1"/>
    </xf>
    <xf numFmtId="176" fontId="50" fillId="0" borderId="14" xfId="0" applyNumberFormat="1" applyFont="1" applyFill="1" applyBorder="1" applyAlignment="1">
      <alignment horizontal="left" vertical="center" shrinkToFit="1"/>
    </xf>
    <xf numFmtId="0" fontId="50" fillId="0" borderId="14" xfId="0" applyFont="1" applyFill="1" applyBorder="1" applyAlignment="1">
      <alignment vertical="center"/>
    </xf>
    <xf numFmtId="176" fontId="47" fillId="0" borderId="14" xfId="28" applyNumberFormat="1" applyFont="1" applyFill="1" applyBorder="1" applyAlignment="1">
      <alignment horizontal="left" vertical="center" shrinkToFit="1"/>
    </xf>
    <xf numFmtId="0" fontId="38" fillId="0" borderId="14" xfId="0" applyFont="1" applyFill="1" applyBorder="1" applyAlignment="1">
      <alignment horizontal="center" vertical="center"/>
    </xf>
    <xf numFmtId="38" fontId="36" fillId="0" borderId="14" xfId="44" applyFont="1" applyFill="1" applyBorder="1" applyAlignment="1">
      <alignment horizontal="right" vertical="center" shrinkToFit="1"/>
    </xf>
    <xf numFmtId="3" fontId="38" fillId="30" borderId="14" xfId="0" applyNumberFormat="1" applyFont="1" applyFill="1" applyBorder="1" applyAlignment="1">
      <alignment vertical="center" shrinkToFit="1"/>
    </xf>
    <xf numFmtId="3" fontId="51" fillId="29" borderId="14" xfId="0" applyNumberFormat="1" applyFont="1" applyFill="1" applyBorder="1" applyAlignment="1">
      <alignment horizontal="right" vertical="center" shrinkToFit="1"/>
    </xf>
    <xf numFmtId="3" fontId="36" fillId="30" borderId="14" xfId="0" applyNumberFormat="1" applyFont="1" applyFill="1" applyBorder="1" applyAlignment="1">
      <alignment horizontal="right" vertical="center" shrinkToFit="1"/>
    </xf>
    <xf numFmtId="3" fontId="38" fillId="29" borderId="14" xfId="0" applyNumberFormat="1" applyFont="1" applyFill="1" applyBorder="1" applyAlignment="1">
      <alignment vertical="center" shrinkToFit="1"/>
    </xf>
    <xf numFmtId="3" fontId="36" fillId="29" borderId="14" xfId="0" applyNumberFormat="1" applyFont="1" applyFill="1" applyBorder="1" applyAlignment="1">
      <alignment horizontal="right" vertical="center" shrinkToFit="1"/>
    </xf>
    <xf numFmtId="3" fontId="51" fillId="29" borderId="14" xfId="0" applyNumberFormat="1" applyFont="1" applyFill="1" applyBorder="1" applyAlignment="1">
      <alignment vertical="center" shrinkToFit="1"/>
    </xf>
    <xf numFmtId="3" fontId="51" fillId="29" borderId="10" xfId="0" applyNumberFormat="1" applyFont="1" applyFill="1" applyBorder="1" applyAlignment="1">
      <alignment horizontal="right" vertical="center" shrinkToFit="1"/>
    </xf>
    <xf numFmtId="38" fontId="36" fillId="29" borderId="14" xfId="44" applyFont="1" applyFill="1" applyBorder="1" applyAlignment="1">
      <alignment horizontal="right" vertical="center" shrinkToFit="1"/>
    </xf>
    <xf numFmtId="38" fontId="36" fillId="29" borderId="14" xfId="44" applyFont="1" applyFill="1" applyBorder="1" applyAlignment="1">
      <alignment horizontal="right" vertical="center" wrapText="1"/>
    </xf>
    <xf numFmtId="3" fontId="36" fillId="29" borderId="10" xfId="0" applyNumberFormat="1" applyFont="1" applyFill="1" applyBorder="1" applyAlignment="1">
      <alignment horizontal="right" vertical="center" shrinkToFit="1"/>
    </xf>
    <xf numFmtId="3" fontId="36" fillId="29" borderId="14" xfId="0" applyNumberFormat="1" applyFont="1" applyFill="1" applyBorder="1" applyAlignment="1">
      <alignment vertical="center" shrinkToFit="1"/>
    </xf>
    <xf numFmtId="3" fontId="38" fillId="29" borderId="14" xfId="0" applyNumberFormat="1" applyFont="1" applyFill="1" applyBorder="1" applyAlignment="1">
      <alignment horizontal="right" vertical="center" shrinkToFit="1"/>
    </xf>
    <xf numFmtId="3" fontId="38" fillId="29" borderId="10" xfId="0" applyNumberFormat="1" applyFont="1" applyFill="1" applyBorder="1" applyAlignment="1">
      <alignment horizontal="right" vertical="center" shrinkToFit="1"/>
    </xf>
    <xf numFmtId="176" fontId="53" fillId="0" borderId="14" xfId="0" applyNumberFormat="1" applyFont="1" applyFill="1" applyBorder="1" applyAlignment="1">
      <alignment horizontal="center" vertical="center" shrinkToFit="1"/>
    </xf>
    <xf numFmtId="3" fontId="53" fillId="0" borderId="14" xfId="0" applyNumberFormat="1" applyFont="1" applyFill="1" applyBorder="1" applyAlignment="1">
      <alignment vertical="center" shrinkToFit="1"/>
    </xf>
    <xf numFmtId="3" fontId="53" fillId="30" borderId="14" xfId="0" applyNumberFormat="1" applyFont="1" applyFill="1" applyBorder="1" applyAlignment="1">
      <alignment vertical="center" shrinkToFit="1"/>
    </xf>
    <xf numFmtId="3" fontId="53" fillId="29" borderId="14" xfId="0" applyNumberFormat="1" applyFont="1" applyFill="1" applyBorder="1" applyAlignment="1">
      <alignment horizontal="right" vertical="center" shrinkToFit="1"/>
    </xf>
    <xf numFmtId="38" fontId="54" fillId="29" borderId="14" xfId="44" applyFont="1" applyFill="1" applyBorder="1" applyAlignment="1">
      <alignment horizontal="right" vertical="center" shrinkToFit="1"/>
    </xf>
    <xf numFmtId="3" fontId="53" fillId="29" borderId="14" xfId="0" applyNumberFormat="1" applyFont="1" applyFill="1" applyBorder="1" applyAlignment="1">
      <alignment vertical="center" shrinkToFit="1"/>
    </xf>
    <xf numFmtId="3" fontId="53" fillId="0" borderId="14" xfId="0" applyNumberFormat="1" applyFont="1" applyFill="1" applyBorder="1" applyAlignment="1">
      <alignment horizontal="right" vertical="center" shrinkToFit="1"/>
    </xf>
    <xf numFmtId="0" fontId="41" fillId="0" borderId="0" xfId="0" applyFont="1" applyAlignment="1" applyProtection="1">
      <alignment horizontal="left" vertical="center" wrapText="1"/>
      <protection locked="0"/>
    </xf>
    <xf numFmtId="0" fontId="41" fillId="0" borderId="0" xfId="0" applyFont="1" applyAlignment="1" applyProtection="1">
      <alignment horizontal="left" vertical="center"/>
      <protection locked="0"/>
    </xf>
    <xf numFmtId="0" fontId="22" fillId="0" borderId="11" xfId="0" applyFont="1" applyFill="1" applyBorder="1" applyAlignment="1" applyProtection="1">
      <alignment horizontal="left" vertical="center" wrapText="1" indent="1"/>
    </xf>
    <xf numFmtId="0" fontId="0" fillId="0" borderId="17" xfId="0" applyFont="1" applyFill="1" applyBorder="1" applyAlignment="1">
      <alignment horizontal="left" vertical="center" indent="1"/>
    </xf>
    <xf numFmtId="0" fontId="0" fillId="0" borderId="21" xfId="0" applyFont="1" applyFill="1" applyBorder="1" applyAlignment="1">
      <alignment horizontal="left" vertical="center" indent="1"/>
    </xf>
    <xf numFmtId="0" fontId="0" fillId="0" borderId="13" xfId="0" applyFont="1" applyFill="1" applyBorder="1" applyAlignment="1">
      <alignment horizontal="left" vertical="center" indent="1"/>
    </xf>
    <xf numFmtId="0" fontId="0" fillId="0" borderId="18" xfId="0" applyFont="1" applyFill="1" applyBorder="1" applyAlignment="1">
      <alignment horizontal="left" vertical="center" indent="1"/>
    </xf>
    <xf numFmtId="0" fontId="0" fillId="0" borderId="23" xfId="0" applyFont="1" applyFill="1" applyBorder="1" applyAlignment="1">
      <alignment horizontal="left" vertical="center" indent="1"/>
    </xf>
    <xf numFmtId="0" fontId="22" fillId="0" borderId="17" xfId="0" applyFont="1" applyFill="1" applyBorder="1" applyAlignment="1" applyProtection="1">
      <alignment horizontal="left" vertical="center" wrapText="1" indent="1"/>
    </xf>
    <xf numFmtId="0" fontId="22" fillId="0" borderId="21"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3" fillId="0" borderId="14" xfId="0" applyFont="1" applyFill="1" applyBorder="1" applyAlignment="1" applyProtection="1">
      <alignment horizontal="left" vertical="center" wrapText="1" indent="1"/>
    </xf>
    <xf numFmtId="0" fontId="41" fillId="0" borderId="14" xfId="0" applyFont="1" applyFill="1" applyBorder="1" applyAlignment="1" applyProtection="1">
      <alignment horizontal="left" vertical="center" wrapText="1" indent="1"/>
    </xf>
    <xf numFmtId="0" fontId="22" fillId="0" borderId="10" xfId="0" applyFont="1" applyFill="1" applyBorder="1" applyAlignment="1" applyProtection="1">
      <alignment horizontal="left" vertical="center" indent="1"/>
    </xf>
    <xf numFmtId="0" fontId="22" fillId="0" borderId="16" xfId="0" applyFont="1" applyFill="1" applyBorder="1" applyAlignment="1" applyProtection="1">
      <alignment horizontal="left" vertical="center" indent="1"/>
    </xf>
    <xf numFmtId="0" fontId="22" fillId="0" borderId="20" xfId="0" applyFont="1" applyFill="1" applyBorder="1" applyAlignment="1" applyProtection="1">
      <alignment horizontal="left" vertical="center" indent="1"/>
    </xf>
    <xf numFmtId="3" fontId="22" fillId="0" borderId="45" xfId="0" applyNumberFormat="1" applyFont="1" applyFill="1" applyBorder="1" applyAlignment="1" applyProtection="1">
      <alignment horizontal="center" vertical="center"/>
    </xf>
    <xf numFmtId="0" fontId="22" fillId="0" borderId="45" xfId="0" applyFont="1" applyFill="1" applyBorder="1" applyAlignment="1" applyProtection="1">
      <alignment horizontal="center" vertical="center"/>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0" fontId="22" fillId="0" borderId="10" xfId="0" applyFont="1" applyBorder="1" applyAlignment="1" applyProtection="1">
      <alignment horizontal="center" vertical="center"/>
    </xf>
    <xf numFmtId="0" fontId="22" fillId="0" borderId="1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1" xfId="0" applyFont="1" applyBorder="1" applyAlignment="1" applyProtection="1">
      <alignment horizontal="center"/>
    </xf>
    <xf numFmtId="0" fontId="26" fillId="25" borderId="17" xfId="0" applyFont="1" applyFill="1" applyBorder="1" applyAlignment="1" applyProtection="1">
      <alignment vertical="center"/>
      <protection locked="0"/>
    </xf>
    <xf numFmtId="0" fontId="26" fillId="25" borderId="21"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3" xfId="0" applyFont="1" applyBorder="1" applyAlignment="1" applyProtection="1">
      <alignment horizontal="center" vertical="top"/>
    </xf>
    <xf numFmtId="0" fontId="24" fillId="0" borderId="0" xfId="0" applyFont="1" applyBorder="1" applyAlignment="1" applyProtection="1">
      <alignment horizontal="distributed"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0" xfId="0" applyFont="1" applyBorder="1" applyAlignment="1" applyProtection="1">
      <alignment horizontal="center" vertical="center"/>
    </xf>
    <xf numFmtId="0" fontId="40" fillId="0" borderId="10" xfId="0" applyFont="1" applyBorder="1" applyAlignment="1">
      <alignment vertical="center" wrapText="1" shrinkToFit="1"/>
    </xf>
    <xf numFmtId="0" fontId="40" fillId="0" borderId="16" xfId="0" applyFont="1" applyBorder="1" applyAlignment="1">
      <alignment vertical="center" wrapText="1" shrinkToFit="1"/>
    </xf>
    <xf numFmtId="0" fontId="40" fillId="0" borderId="20" xfId="0" applyFont="1" applyBorder="1" applyAlignment="1">
      <alignment vertical="center" wrapText="1" shrinkToFit="1"/>
    </xf>
    <xf numFmtId="0" fontId="22" fillId="25" borderId="10" xfId="0" applyFont="1" applyFill="1" applyBorder="1" applyAlignment="1" applyProtection="1">
      <alignment horizontal="center" vertical="center" shrinkToFit="1"/>
      <protection locked="0"/>
    </xf>
    <xf numFmtId="0" fontId="0" fillId="25" borderId="16" xfId="0" applyFont="1" applyFill="1" applyBorder="1" applyAlignment="1">
      <alignment horizontal="center" shrinkToFit="1"/>
    </xf>
    <xf numFmtId="0" fontId="0" fillId="25" borderId="20" xfId="0" applyFont="1" applyFill="1" applyBorder="1" applyAlignment="1">
      <alignment horizontal="center" shrinkToFit="1"/>
    </xf>
    <xf numFmtId="0" fontId="22" fillId="25" borderId="16" xfId="0" applyFont="1" applyFill="1" applyBorder="1" applyAlignment="1" applyProtection="1">
      <alignment horizontal="center" vertical="center" shrinkToFit="1"/>
      <protection locked="0"/>
    </xf>
    <xf numFmtId="0" fontId="22" fillId="25" borderId="20" xfId="0" applyFont="1" applyFill="1" applyBorder="1" applyAlignment="1" applyProtection="1">
      <alignment horizontal="center" vertical="center" shrinkToFit="1"/>
      <protection locked="0"/>
    </xf>
    <xf numFmtId="0" fontId="22" fillId="25" borderId="16" xfId="0" applyFont="1" applyFill="1" applyBorder="1" applyAlignment="1" applyProtection="1">
      <alignment horizontal="center" vertical="center"/>
      <protection locked="0"/>
    </xf>
    <xf numFmtId="0" fontId="22" fillId="25" borderId="20" xfId="0" applyFont="1" applyFill="1" applyBorder="1" applyAlignment="1" applyProtection="1">
      <alignment horizontal="center" vertical="center"/>
      <protection locked="0"/>
    </xf>
    <xf numFmtId="0" fontId="22" fillId="25" borderId="18" xfId="0" applyFont="1" applyFill="1" applyBorder="1" applyAlignment="1" applyProtection="1">
      <alignment vertical="center"/>
      <protection locked="0"/>
    </xf>
    <xf numFmtId="0" fontId="22" fillId="25" borderId="23" xfId="0" applyFont="1" applyFill="1" applyBorder="1" applyAlignment="1" applyProtection="1">
      <alignment vertical="center"/>
      <protection locked="0"/>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5" xfId="0" applyFont="1" applyBorder="1" applyAlignment="1" applyProtection="1">
      <alignment horizontal="center" vertical="center"/>
    </xf>
    <xf numFmtId="177" fontId="28" fillId="0" borderId="25" xfId="0" applyNumberFormat="1" applyFont="1" applyFill="1" applyBorder="1" applyAlignment="1" applyProtection="1">
      <alignment vertical="center"/>
    </xf>
    <xf numFmtId="177" fontId="28" fillId="0" borderId="13" xfId="0" applyNumberFormat="1" applyFont="1" applyFill="1" applyBorder="1" applyAlignment="1" applyProtection="1">
      <alignment vertical="center"/>
    </xf>
    <xf numFmtId="0" fontId="22" fillId="0" borderId="25" xfId="0" applyFont="1" applyFill="1" applyBorder="1" applyAlignment="1" applyProtection="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177" fontId="28" fillId="0" borderId="42" xfId="44" applyNumberFormat="1" applyFont="1" applyBorder="1" applyAlignment="1" applyProtection="1">
      <alignment vertical="center"/>
    </xf>
    <xf numFmtId="177" fontId="28" fillId="0" borderId="15" xfId="44" applyNumberFormat="1" applyFont="1" applyBorder="1" applyAlignment="1" applyProtection="1">
      <alignment vertical="center"/>
    </xf>
    <xf numFmtId="0" fontId="22" fillId="0" borderId="28" xfId="0" applyFont="1" applyBorder="1" applyAlignment="1" applyProtection="1">
      <alignment horizontal="center" vertical="center" shrinkToFit="1"/>
    </xf>
    <xf numFmtId="0" fontId="22" fillId="0" borderId="31" xfId="0" applyFont="1" applyBorder="1" applyAlignment="1" applyProtection="1">
      <alignment horizontal="center" vertical="center" shrinkToFit="1"/>
    </xf>
    <xf numFmtId="0" fontId="22" fillId="0" borderId="34" xfId="0" applyFont="1" applyBorder="1" applyAlignment="1" applyProtection="1">
      <alignment horizontal="center" vertical="center" shrinkToFit="1"/>
    </xf>
    <xf numFmtId="0" fontId="26" fillId="0" borderId="16" xfId="0" applyFont="1" applyBorder="1" applyAlignment="1" applyProtection="1">
      <alignment vertical="center" shrinkToFit="1"/>
    </xf>
    <xf numFmtId="0" fontId="26" fillId="0" borderId="20" xfId="0" applyFont="1" applyBorder="1" applyAlignment="1" applyProtection="1">
      <alignment vertical="center" shrinkToFit="1"/>
    </xf>
    <xf numFmtId="177" fontId="28" fillId="0" borderId="18" xfId="0" applyNumberFormat="1" applyFont="1" applyBorder="1" applyAlignment="1" applyProtection="1">
      <alignment vertical="center"/>
    </xf>
    <xf numFmtId="176" fontId="28" fillId="26" borderId="10" xfId="0" applyNumberFormat="1" applyFont="1" applyFill="1" applyBorder="1" applyAlignment="1" applyProtection="1">
      <alignment horizontal="right" vertical="center"/>
      <protection locked="0"/>
    </xf>
    <xf numFmtId="176" fontId="28" fillId="26" borderId="16" xfId="0" applyNumberFormat="1" applyFont="1" applyFill="1" applyBorder="1" applyAlignment="1" applyProtection="1">
      <alignment horizontal="right" vertical="center"/>
      <protection locked="0"/>
    </xf>
    <xf numFmtId="0" fontId="28" fillId="25" borderId="16" xfId="0" applyFont="1" applyFill="1" applyBorder="1" applyAlignment="1" applyProtection="1">
      <alignment horizontal="center" vertical="center"/>
      <protection locked="0"/>
    </xf>
    <xf numFmtId="0" fontId="28" fillId="25" borderId="20" xfId="0" applyFont="1" applyFill="1" applyBorder="1" applyAlignment="1" applyProtection="1">
      <alignment horizontal="center" vertical="center"/>
      <protection locked="0"/>
    </xf>
    <xf numFmtId="176" fontId="28" fillId="26" borderId="38" xfId="0" applyNumberFormat="1" applyFont="1" applyFill="1" applyBorder="1" applyAlignment="1" applyProtection="1">
      <alignment vertical="center"/>
      <protection locked="0"/>
    </xf>
    <xf numFmtId="176" fontId="28" fillId="26" borderId="28" xfId="0" applyNumberFormat="1" applyFont="1" applyFill="1" applyBorder="1" applyAlignment="1" applyProtection="1">
      <alignment vertical="center"/>
      <protection locked="0"/>
    </xf>
    <xf numFmtId="0" fontId="22" fillId="0" borderId="34" xfId="0" applyFont="1" applyBorder="1" applyAlignment="1" applyProtection="1">
      <alignment horizontal="center" vertical="center"/>
    </xf>
    <xf numFmtId="0" fontId="22" fillId="0" borderId="38" xfId="0" applyFont="1" applyBorder="1" applyAlignment="1" applyProtection="1">
      <alignment horizontal="center" vertical="center"/>
    </xf>
    <xf numFmtId="177" fontId="28" fillId="0" borderId="28" xfId="0" applyNumberFormat="1" applyFont="1" applyBorder="1" applyAlignment="1" applyProtection="1">
      <alignment vertical="center"/>
    </xf>
    <xf numFmtId="177" fontId="28" fillId="0" borderId="31" xfId="0" applyNumberFormat="1" applyFont="1" applyBorder="1" applyAlignment="1" applyProtection="1">
      <alignment vertical="center"/>
    </xf>
    <xf numFmtId="0" fontId="22" fillId="0" borderId="31" xfId="0" applyFont="1" applyBorder="1" applyAlignment="1" applyProtection="1">
      <alignment horizontal="center" vertical="center"/>
    </xf>
    <xf numFmtId="177" fontId="28" fillId="0" borderId="38" xfId="0" applyNumberFormat="1" applyFont="1" applyBorder="1" applyAlignment="1" applyProtection="1">
      <alignment vertical="center"/>
    </xf>
    <xf numFmtId="176" fontId="28" fillId="26" borderId="14" xfId="0" applyNumberFormat="1" applyFont="1" applyFill="1" applyBorder="1" applyAlignment="1" applyProtection="1">
      <alignment vertical="center"/>
      <protection locked="0"/>
    </xf>
    <xf numFmtId="176" fontId="28" fillId="26" borderId="10" xfId="0" applyNumberFormat="1" applyFont="1" applyFill="1" applyBorder="1" applyAlignment="1" applyProtection="1">
      <alignment vertical="center"/>
      <protection locked="0"/>
    </xf>
    <xf numFmtId="0" fontId="22" fillId="0" borderId="14" xfId="0" applyFont="1" applyBorder="1" applyAlignment="1" applyProtection="1">
      <alignment horizontal="center" vertical="center"/>
    </xf>
    <xf numFmtId="177" fontId="28" fillId="0" borderId="10" xfId="0" applyNumberFormat="1" applyFont="1" applyBorder="1" applyAlignment="1" applyProtection="1">
      <alignment vertical="center"/>
    </xf>
    <xf numFmtId="177" fontId="28" fillId="0" borderId="16" xfId="0" applyNumberFormat="1" applyFont="1" applyBorder="1" applyAlignment="1" applyProtection="1">
      <alignment vertical="center"/>
    </xf>
    <xf numFmtId="177" fontId="28" fillId="0" borderId="14" xfId="0" applyNumberFormat="1" applyFont="1" applyBorder="1" applyAlignment="1" applyProtection="1">
      <alignment vertical="center"/>
    </xf>
    <xf numFmtId="0" fontId="22" fillId="0" borderId="27" xfId="0" applyFont="1" applyBorder="1" applyAlignment="1" applyProtection="1">
      <alignment horizontal="center" vertical="center" shrinkToFit="1"/>
    </xf>
    <xf numFmtId="0" fontId="22" fillId="0" borderId="30"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176" fontId="28" fillId="26" borderId="24" xfId="0" applyNumberFormat="1" applyFont="1" applyFill="1" applyBorder="1" applyAlignment="1" applyProtection="1">
      <alignment vertical="center"/>
      <protection locked="0"/>
    </xf>
    <xf numFmtId="176" fontId="28" fillId="26" borderId="27" xfId="0" applyNumberFormat="1" applyFont="1" applyFill="1" applyBorder="1" applyAlignment="1" applyProtection="1">
      <alignment vertical="center"/>
      <protection locked="0"/>
    </xf>
    <xf numFmtId="0" fontId="22" fillId="0" borderId="33" xfId="0" applyFont="1" applyBorder="1" applyAlignment="1" applyProtection="1">
      <alignment horizontal="center" vertical="center"/>
    </xf>
    <xf numFmtId="0" fontId="22" fillId="0" borderId="24" xfId="0" applyFont="1" applyFill="1" applyBorder="1" applyAlignment="1" applyProtection="1">
      <alignment horizontal="center" vertical="center"/>
    </xf>
    <xf numFmtId="177" fontId="28" fillId="0" borderId="27" xfId="0" applyNumberFormat="1" applyFont="1" applyBorder="1" applyAlignment="1" applyProtection="1">
      <alignment vertical="center"/>
    </xf>
    <xf numFmtId="177" fontId="28" fillId="0" borderId="30" xfId="0" applyNumberFormat="1" applyFont="1" applyBorder="1" applyAlignment="1" applyProtection="1">
      <alignment vertical="center"/>
    </xf>
    <xf numFmtId="177" fontId="28" fillId="0" borderId="24" xfId="0" applyNumberFormat="1" applyFont="1" applyBorder="1" applyAlignment="1" applyProtection="1">
      <alignment vertical="center"/>
    </xf>
    <xf numFmtId="0" fontId="22" fillId="0" borderId="26"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176" fontId="28" fillId="26" borderId="37" xfId="0" applyNumberFormat="1" applyFont="1" applyFill="1" applyBorder="1" applyAlignment="1" applyProtection="1">
      <alignment vertical="center"/>
      <protection locked="0"/>
    </xf>
    <xf numFmtId="176" fontId="28" fillId="26" borderId="26" xfId="0" applyNumberFormat="1" applyFont="1" applyFill="1" applyBorder="1" applyAlignment="1" applyProtection="1">
      <alignment vertical="center"/>
      <protection locked="0"/>
    </xf>
    <xf numFmtId="0" fontId="22" fillId="0" borderId="37" xfId="0" applyFont="1" applyFill="1" applyBorder="1" applyAlignment="1" applyProtection="1">
      <alignment horizontal="center" vertical="center"/>
    </xf>
    <xf numFmtId="177" fontId="28" fillId="0" borderId="26" xfId="0" applyNumberFormat="1" applyFont="1" applyFill="1" applyBorder="1" applyAlignment="1" applyProtection="1">
      <alignment vertical="center"/>
    </xf>
    <xf numFmtId="177" fontId="28" fillId="0" borderId="29" xfId="0" applyNumberFormat="1" applyFont="1" applyFill="1" applyBorder="1" applyAlignment="1" applyProtection="1">
      <alignment vertical="center"/>
    </xf>
    <xf numFmtId="177" fontId="28" fillId="0" borderId="37" xfId="0" applyNumberFormat="1" applyFont="1" applyFill="1" applyBorder="1" applyAlignment="1" applyProtection="1">
      <alignment vertical="center"/>
    </xf>
    <xf numFmtId="176" fontId="28" fillId="26" borderId="25" xfId="0" applyNumberFormat="1" applyFont="1" applyFill="1" applyBorder="1" applyAlignment="1" applyProtection="1">
      <alignment vertical="center"/>
      <protection locked="0"/>
    </xf>
    <xf numFmtId="176" fontId="28" fillId="26" borderId="13" xfId="0" applyNumberFormat="1" applyFont="1" applyFill="1" applyBorder="1" applyAlignment="1" applyProtection="1">
      <alignment vertical="center"/>
      <protection locked="0"/>
    </xf>
    <xf numFmtId="3" fontId="22" fillId="0" borderId="25" xfId="0" applyNumberFormat="1" applyFont="1" applyFill="1" applyBorder="1" applyAlignment="1" applyProtection="1">
      <alignment horizontal="center" vertical="center"/>
    </xf>
    <xf numFmtId="176" fontId="28" fillId="26" borderId="13" xfId="0" applyNumberFormat="1" applyFont="1" applyFill="1" applyBorder="1" applyAlignment="1" applyProtection="1">
      <alignment horizontal="right" vertical="center"/>
      <protection locked="0"/>
    </xf>
    <xf numFmtId="176" fontId="28" fillId="26" borderId="18" xfId="0" applyNumberFormat="1" applyFont="1" applyFill="1" applyBorder="1" applyAlignment="1" applyProtection="1">
      <alignment horizontal="right" vertical="center"/>
      <protection locked="0"/>
    </xf>
    <xf numFmtId="177" fontId="28" fillId="0" borderId="13" xfId="0" applyNumberFormat="1" applyFont="1" applyBorder="1" applyAlignment="1" applyProtection="1">
      <alignment horizontal="right" vertical="center"/>
    </xf>
    <xf numFmtId="177" fontId="28" fillId="0" borderId="18" xfId="0" applyNumberFormat="1" applyFont="1" applyBorder="1" applyAlignment="1" applyProtection="1">
      <alignment horizontal="right" vertical="center"/>
    </xf>
    <xf numFmtId="177" fontId="28" fillId="0" borderId="25" xfId="0" applyNumberFormat="1" applyFont="1" applyBorder="1" applyAlignment="1" applyProtection="1">
      <alignment vertical="center"/>
    </xf>
    <xf numFmtId="0" fontId="22" fillId="0" borderId="23" xfId="0" applyFont="1" applyBorder="1" applyAlignment="1" applyProtection="1">
      <alignment horizontal="center" vertical="center"/>
    </xf>
    <xf numFmtId="0" fontId="22" fillId="0" borderId="25" xfId="0" applyFont="1" applyBorder="1" applyAlignment="1" applyProtection="1">
      <alignment horizontal="center" vertical="center"/>
    </xf>
    <xf numFmtId="176" fontId="28" fillId="26" borderId="18" xfId="0" applyNumberFormat="1" applyFont="1" applyFill="1" applyBorder="1" applyAlignment="1" applyProtection="1">
      <alignment vertical="center"/>
      <protection locked="0"/>
    </xf>
    <xf numFmtId="176" fontId="28" fillId="26" borderId="46" xfId="0" applyNumberFormat="1" applyFont="1" applyFill="1" applyBorder="1" applyAlignment="1" applyProtection="1">
      <alignment horizontal="right" vertical="center"/>
      <protection locked="0"/>
    </xf>
    <xf numFmtId="176" fontId="28" fillId="26" borderId="44" xfId="0" applyNumberFormat="1" applyFont="1" applyFill="1" applyBorder="1" applyAlignment="1" applyProtection="1">
      <alignment horizontal="right" vertical="center"/>
      <protection locked="0"/>
    </xf>
    <xf numFmtId="0" fontId="22" fillId="0" borderId="47" xfId="0" applyFont="1" applyFill="1" applyBorder="1" applyAlignment="1" applyProtection="1">
      <alignment horizontal="center" vertical="center"/>
    </xf>
    <xf numFmtId="177" fontId="28" fillId="0" borderId="46" xfId="0" applyNumberFormat="1" applyFont="1" applyBorder="1" applyAlignment="1" applyProtection="1">
      <alignment horizontal="right" vertical="center"/>
    </xf>
    <xf numFmtId="177" fontId="28" fillId="0" borderId="44" xfId="0" applyNumberFormat="1" applyFont="1" applyBorder="1" applyAlignment="1" applyProtection="1">
      <alignment horizontal="right" vertical="center"/>
    </xf>
    <xf numFmtId="177" fontId="28" fillId="0" borderId="45" xfId="0" applyNumberFormat="1" applyFont="1" applyBorder="1" applyAlignment="1" applyProtection="1">
      <alignment vertical="center"/>
    </xf>
    <xf numFmtId="177" fontId="28" fillId="0" borderId="46" xfId="0" applyNumberFormat="1" applyFont="1" applyFill="1" applyBorder="1" applyAlignment="1" applyProtection="1">
      <alignment vertical="center"/>
    </xf>
    <xf numFmtId="0" fontId="22" fillId="0" borderId="47"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176" fontId="28" fillId="26" borderId="36" xfId="0" applyNumberFormat="1" applyFont="1" applyFill="1" applyBorder="1" applyAlignment="1" applyProtection="1">
      <alignment vertical="center"/>
      <protection locked="0"/>
    </xf>
    <xf numFmtId="176" fontId="28" fillId="26" borderId="11" xfId="0" applyNumberFormat="1" applyFont="1" applyFill="1" applyBorder="1" applyAlignment="1" applyProtection="1">
      <alignment vertical="center"/>
      <protection locked="0"/>
    </xf>
    <xf numFmtId="0" fontId="22" fillId="0" borderId="36" xfId="0" applyFont="1" applyBorder="1" applyAlignment="1" applyProtection="1">
      <alignment horizontal="center" vertical="center"/>
    </xf>
    <xf numFmtId="177" fontId="28" fillId="0" borderId="11" xfId="0" applyNumberFormat="1" applyFont="1" applyBorder="1" applyAlignment="1" applyProtection="1">
      <alignment vertical="center"/>
    </xf>
    <xf numFmtId="177" fontId="28" fillId="0" borderId="17" xfId="0" applyNumberFormat="1" applyFont="1" applyBorder="1" applyAlignment="1" applyProtection="1">
      <alignment vertical="center"/>
    </xf>
    <xf numFmtId="177" fontId="28" fillId="0" borderId="36" xfId="0" applyNumberFormat="1" applyFont="1" applyBorder="1" applyAlignment="1" applyProtection="1">
      <alignment vertical="center"/>
    </xf>
    <xf numFmtId="0" fontId="22" fillId="0" borderId="17" xfId="0" applyFont="1" applyFill="1" applyBorder="1" applyAlignment="1" applyProtection="1">
      <alignment horizontal="left" vertical="center" indent="1"/>
    </xf>
    <xf numFmtId="0" fontId="22" fillId="0" borderId="21" xfId="0" applyFont="1" applyFill="1" applyBorder="1" applyAlignment="1" applyProtection="1">
      <alignment horizontal="left" vertical="center" indent="1"/>
    </xf>
    <xf numFmtId="0" fontId="22" fillId="0" borderId="12" xfId="0" applyFont="1" applyFill="1" applyBorder="1" applyAlignment="1" applyProtection="1">
      <alignment horizontal="left" vertical="center" indent="1"/>
    </xf>
    <xf numFmtId="0" fontId="22" fillId="0" borderId="0" xfId="0" applyFont="1" applyFill="1" applyBorder="1" applyAlignment="1" applyProtection="1">
      <alignment horizontal="left" vertical="center" indent="1"/>
    </xf>
    <xf numFmtId="0" fontId="22" fillId="0" borderId="22" xfId="0" applyFont="1" applyFill="1" applyBorder="1" applyAlignment="1" applyProtection="1">
      <alignment horizontal="left" vertical="center" indent="1"/>
    </xf>
    <xf numFmtId="0" fontId="52" fillId="0" borderId="10" xfId="0" applyFont="1" applyFill="1" applyBorder="1" applyAlignment="1">
      <alignment horizontal="center" vertical="center"/>
    </xf>
    <xf numFmtId="0" fontId="52" fillId="0" borderId="16" xfId="0" applyFont="1" applyFill="1" applyBorder="1" applyAlignment="1">
      <alignment horizontal="center" vertical="center"/>
    </xf>
    <xf numFmtId="0" fontId="52" fillId="0" borderId="20" xfId="0" applyFont="1" applyFill="1" applyBorder="1" applyAlignment="1">
      <alignment horizontal="center" vertical="center"/>
    </xf>
    <xf numFmtId="0" fontId="22" fillId="0" borderId="1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0" fontId="25" fillId="0" borderId="0" xfId="0" applyFont="1" applyBorder="1" applyAlignment="1" applyProtection="1">
      <alignment horizontal="center" vertical="center"/>
    </xf>
    <xf numFmtId="0" fontId="21" fillId="26" borderId="0" xfId="0" applyNumberFormat="1" applyFont="1" applyFill="1" applyBorder="1" applyAlignment="1" applyProtection="1">
      <alignment horizontal="center" vertical="center"/>
      <protection locked="0"/>
    </xf>
    <xf numFmtId="0" fontId="21" fillId="26"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protection locked="0"/>
    </xf>
    <xf numFmtId="0" fontId="21" fillId="0" borderId="0" xfId="0" applyFont="1" applyBorder="1" applyAlignment="1" applyProtection="1">
      <alignment horizontal="distributed" vertical="center"/>
    </xf>
    <xf numFmtId="0" fontId="21" fillId="26" borderId="0" xfId="0" applyFont="1" applyFill="1" applyBorder="1" applyAlignment="1" applyProtection="1">
      <alignment horizontal="left" vertical="center" shrinkToFit="1"/>
      <protection locked="0"/>
    </xf>
    <xf numFmtId="0" fontId="21" fillId="26"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7"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7" fillId="0" borderId="0" xfId="0" applyFont="1" applyAlignment="1" applyProtection="1">
      <alignment horizontal="left" vertical="center"/>
    </xf>
    <xf numFmtId="0" fontId="22" fillId="27" borderId="18" xfId="0" applyFont="1" applyFill="1" applyBorder="1" applyAlignment="1" applyProtection="1">
      <alignment horizontal="center" vertical="center" shrinkToFit="1"/>
    </xf>
    <xf numFmtId="0" fontId="0" fillId="0" borderId="16" xfId="0" applyBorder="1" applyAlignment="1">
      <alignment horizontal="center" vertical="center"/>
    </xf>
    <xf numFmtId="0" fontId="0" fillId="0" borderId="20" xfId="0" applyBorder="1" applyAlignment="1">
      <alignment horizontal="center" vertical="center"/>
    </xf>
    <xf numFmtId="0" fontId="45" fillId="0" borderId="14" xfId="0" applyFont="1" applyFill="1" applyBorder="1" applyAlignment="1">
      <alignment horizontal="center" vertical="center" shrinkToFit="1"/>
    </xf>
    <xf numFmtId="0" fontId="46" fillId="0" borderId="36" xfId="0" applyFont="1" applyFill="1" applyBorder="1" applyAlignment="1">
      <alignment horizontal="center" vertical="center" shrinkToFit="1"/>
    </xf>
    <xf numFmtId="0" fontId="46" fillId="0" borderId="25" xfId="0" applyFont="1" applyFill="1" applyBorder="1" applyAlignment="1">
      <alignment horizontal="center" vertical="center" shrinkToFit="1"/>
    </xf>
    <xf numFmtId="0" fontId="35" fillId="0" borderId="14" xfId="0" applyFont="1" applyFill="1" applyBorder="1" applyAlignment="1" applyProtection="1">
      <alignment horizontal="center" vertical="center" wrapText="1" shrinkToFit="1"/>
    </xf>
    <xf numFmtId="0" fontId="35" fillId="0" borderId="14" xfId="0" applyFont="1" applyFill="1" applyBorder="1" applyAlignment="1" applyProtection="1">
      <alignment horizontal="center" vertical="center" shrinkToFit="1"/>
    </xf>
    <xf numFmtId="0" fontId="35" fillId="0" borderId="11" xfId="0" applyFont="1" applyFill="1" applyBorder="1" applyAlignment="1" applyProtection="1">
      <alignment horizontal="center" vertical="center" wrapText="1" shrinkToFit="1"/>
    </xf>
    <xf numFmtId="0" fontId="35" fillId="0" borderId="17" xfId="0" applyFont="1" applyFill="1" applyBorder="1" applyAlignment="1" applyProtection="1">
      <alignment horizontal="center" vertical="center" wrapText="1" shrinkToFit="1"/>
    </xf>
    <xf numFmtId="0" fontId="35" fillId="0" borderId="21" xfId="0" applyFont="1" applyFill="1" applyBorder="1" applyAlignment="1" applyProtection="1">
      <alignment horizontal="center" vertical="center" wrapText="1" shrinkToFit="1"/>
    </xf>
    <xf numFmtId="0" fontId="35" fillId="0" borderId="13" xfId="0" applyFont="1" applyFill="1" applyBorder="1" applyAlignment="1" applyProtection="1">
      <alignment horizontal="center" vertical="center" wrapText="1" shrinkToFit="1"/>
    </xf>
    <xf numFmtId="0" fontId="35" fillId="0" borderId="18" xfId="0" applyFont="1" applyFill="1" applyBorder="1" applyAlignment="1" applyProtection="1">
      <alignment horizontal="center" vertical="center" wrapText="1" shrinkToFit="1"/>
    </xf>
    <xf numFmtId="0" fontId="35" fillId="0" borderId="23" xfId="0" applyFont="1" applyFill="1" applyBorder="1" applyAlignment="1" applyProtection="1">
      <alignment horizontal="center" vertical="center" wrapText="1" shrinkToFit="1"/>
    </xf>
    <xf numFmtId="0" fontId="37" fillId="0" borderId="12" xfId="0" applyFont="1" applyFill="1" applyBorder="1" applyAlignment="1">
      <alignment horizontal="left" vertical="top" wrapText="1"/>
    </xf>
    <xf numFmtId="0" fontId="37" fillId="0" borderId="0" xfId="0" applyFont="1" applyFill="1" applyBorder="1" applyAlignment="1">
      <alignment horizontal="left" vertical="top" wrapText="1"/>
    </xf>
    <xf numFmtId="0" fontId="46" fillId="0" borderId="14" xfId="0" applyFont="1" applyFill="1" applyBorder="1" applyAlignment="1">
      <alignment horizontal="center" vertical="center" wrapText="1" shrinkToFit="1"/>
    </xf>
    <xf numFmtId="0" fontId="35" fillId="0" borderId="10" xfId="0" applyFont="1" applyFill="1" applyBorder="1" applyAlignment="1" applyProtection="1">
      <alignment horizontal="center" vertical="center" wrapText="1" shrinkToFit="1"/>
    </xf>
    <xf numFmtId="0" fontId="35" fillId="0" borderId="16" xfId="0" applyFont="1" applyFill="1" applyBorder="1" applyAlignment="1" applyProtection="1">
      <alignment horizontal="center" vertical="center" wrapText="1" shrinkToFit="1"/>
    </xf>
    <xf numFmtId="0" fontId="35" fillId="0" borderId="20" xfId="0" applyFont="1" applyFill="1" applyBorder="1" applyAlignment="1" applyProtection="1">
      <alignment horizontal="center" vertical="center" wrapText="1"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A5E77C20-790D-4A1E-8D6F-6D402B003BF3}"/>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E7FF"/>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0</xdr:col>
      <xdr:colOff>104775</xdr:colOff>
      <xdr:row>0</xdr:row>
      <xdr:rowOff>133350</xdr:rowOff>
    </xdr:from>
    <xdr:to>
      <xdr:col>3</xdr:col>
      <xdr:colOff>257175</xdr:colOff>
      <xdr:row>2</xdr:row>
      <xdr:rowOff>76200</xdr:rowOff>
    </xdr:to>
    <xdr:sp macro="" textlink="">
      <xdr:nvSpPr>
        <xdr:cNvPr id="2" name="テキスト ボックス 1">
          <a:extLst>
            <a:ext uri="{FF2B5EF4-FFF2-40B4-BE49-F238E27FC236}">
              <a16:creationId xmlns:a16="http://schemas.microsoft.com/office/drawing/2014/main" id="{A3DCB3AB-FA3D-E798-6C48-DB82EC93154A}"/>
            </a:ext>
          </a:extLst>
        </xdr:cNvPr>
        <xdr:cNvSpPr txBox="1"/>
      </xdr:nvSpPr>
      <xdr:spPr>
        <a:xfrm>
          <a:off x="104775" y="133350"/>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A</a:t>
          </a:r>
          <a:r>
            <a:rPr kumimoji="1" lang="ja-JP" altLang="en-US" sz="1800"/>
            <a:t>類</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enkou-center@town.akita-ikawa.lg.jp" TargetMode="External"/><Relationship Id="rId13" Type="http://schemas.openxmlformats.org/officeDocument/2006/relationships/hyperlink" Target="mailto:kenkou@city.kitaakita.lg.jp" TargetMode="External"/><Relationship Id="rId18" Type="http://schemas.openxmlformats.org/officeDocument/2006/relationships/hyperlink" Target="mailto:kosodate@town.mitane.lg.jp/kenkou@town.mitane.lg.jp" TargetMode="External"/><Relationship Id="rId3" Type="http://schemas.openxmlformats.org/officeDocument/2006/relationships/hyperlink" Target="mailto:neubora-anone@city.nikaho.lg.jp" TargetMode="External"/><Relationship Id="rId21" Type="http://schemas.openxmlformats.org/officeDocument/2006/relationships/hyperlink" Target="mailto:hoken@town.happo.lg.jp/abe.risa@town.happo.lg.jp" TargetMode="External"/><Relationship Id="rId7" Type="http://schemas.openxmlformats.org/officeDocument/2006/relationships/hyperlink" Target="mailto:ro-hlhm@city.akita.lg.jp" TargetMode="External"/><Relationship Id="rId12" Type="http://schemas.openxmlformats.org/officeDocument/2006/relationships/hyperlink" Target="mailto:ms_katei@town.akita-misato.lg.jp" TargetMode="External"/><Relationship Id="rId17" Type="http://schemas.openxmlformats.org/officeDocument/2006/relationships/hyperlink" Target="mailto:ksk-health@town.kosaka.lg.jp" TargetMode="External"/><Relationship Id="rId2" Type="http://schemas.openxmlformats.org/officeDocument/2006/relationships/hyperlink" Target="mailto:hoken@vill.kamikoani.lg.jp" TargetMode="External"/><Relationship Id="rId16" Type="http://schemas.openxmlformats.org/officeDocument/2006/relationships/hyperlink" Target="mailto:kodomo-k@city.noshiro.lg.jp" TargetMode="External"/><Relationship Id="rId20" Type="http://schemas.openxmlformats.org/officeDocument/2006/relationships/hyperlink" Target="mailto:g-hoken-c@vill.ogata.lg.jp" TargetMode="External"/><Relationship Id="rId1" Type="http://schemas.openxmlformats.org/officeDocument/2006/relationships/hyperlink" Target="mailto:kenkou@city.daisen.lg.jp" TargetMode="External"/><Relationship Id="rId6" Type="http://schemas.openxmlformats.org/officeDocument/2006/relationships/hyperlink" Target="mailto:ro-hlhm@city.akita.lg.jp" TargetMode="External"/><Relationship Id="rId11" Type="http://schemas.openxmlformats.org/officeDocument/2006/relationships/hyperlink" Target="mailto:kenkou@city.yokote.lg.jp" TargetMode="External"/><Relationship Id="rId5" Type="http://schemas.openxmlformats.org/officeDocument/2006/relationships/hyperlink" Target="mailto:kodomo-gr@city.yuzawa.lg.jp/kenko-gr@city.yuzawa.lg.jp" TargetMode="External"/><Relationship Id="rId15" Type="http://schemas.openxmlformats.org/officeDocument/2006/relationships/hyperlink" Target="mailto:kodomo-center@city.semboku.lg.jp/hoken@city.semboku.lg.jp" TargetMode="External"/><Relationship Id="rId10" Type="http://schemas.openxmlformats.org/officeDocument/2006/relationships/hyperlink" Target="mailto:kansenyobo@city.katagami.lg.jp" TargetMode="External"/><Relationship Id="rId19" Type="http://schemas.openxmlformats.org/officeDocument/2006/relationships/hyperlink" Target="mailto:kenkou@city.kazuno.lg.jp" TargetMode="External"/><Relationship Id="rId4" Type="http://schemas.openxmlformats.org/officeDocument/2006/relationships/hyperlink" Target="mailto:yobou@vill.higashinaruse.lg.jp" TargetMode="External"/><Relationship Id="rId9" Type="http://schemas.openxmlformats.org/officeDocument/2006/relationships/hyperlink" Target="mailto:hokenkaigo@town.gojome.lg.jp" TargetMode="External"/><Relationship Id="rId14" Type="http://schemas.openxmlformats.org/officeDocument/2006/relationships/hyperlink" Target="mailto:ho.soumu@city.odate.lg.jp"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62"/>
  <sheetViews>
    <sheetView tabSelected="1" view="pageBreakPreview" zoomScaleSheetLayoutView="100" workbookViewId="0">
      <selection sqref="A1:AL1"/>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287" t="s">
        <v>0</v>
      </c>
      <c r="B1" s="287"/>
      <c r="C1" s="287"/>
      <c r="D1" s="287"/>
      <c r="E1" s="287"/>
      <c r="F1" s="287"/>
      <c r="G1" s="287"/>
      <c r="H1" s="287"/>
      <c r="I1" s="287"/>
      <c r="J1" s="287"/>
      <c r="K1" s="287"/>
      <c r="L1" s="287"/>
      <c r="M1" s="287"/>
      <c r="N1" s="287"/>
      <c r="O1" s="287"/>
      <c r="P1" s="287"/>
      <c r="Q1" s="287"/>
      <c r="R1" s="287"/>
      <c r="S1" s="287"/>
      <c r="T1" s="287"/>
      <c r="U1" s="287"/>
      <c r="V1" s="287"/>
      <c r="W1" s="287"/>
      <c r="X1" s="287"/>
      <c r="Y1" s="287"/>
      <c r="Z1" s="287"/>
      <c r="AA1" s="287"/>
      <c r="AB1" s="287"/>
      <c r="AC1" s="287"/>
      <c r="AD1" s="287"/>
      <c r="AE1" s="287"/>
      <c r="AF1" s="287"/>
      <c r="AG1" s="287"/>
      <c r="AH1" s="287"/>
      <c r="AI1" s="287"/>
      <c r="AJ1" s="287"/>
      <c r="AK1" s="287"/>
      <c r="AL1" s="287"/>
      <c r="AN1" s="20"/>
    </row>
    <row r="2" spans="1:45" ht="20.100000000000001" customHeight="1" x14ac:dyDescent="0.15">
      <c r="A2" s="287" t="s">
        <v>12</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7"/>
      <c r="AK2" s="287"/>
      <c r="AL2" s="287"/>
    </row>
    <row r="3" spans="1:45" ht="20.100000000000001" customHeight="1" x14ac:dyDescent="0.15">
      <c r="AB3" s="1" t="s">
        <v>7</v>
      </c>
      <c r="AD3" s="288"/>
      <c r="AE3" s="288"/>
      <c r="AF3" s="18" t="s">
        <v>16</v>
      </c>
      <c r="AG3" s="289"/>
      <c r="AH3" s="289"/>
      <c r="AI3" s="18" t="s">
        <v>17</v>
      </c>
      <c r="AJ3" s="289"/>
      <c r="AK3" s="289"/>
      <c r="AL3" s="18" t="s">
        <v>6</v>
      </c>
    </row>
    <row r="4" spans="1:45" ht="20.100000000000001" customHeight="1" x14ac:dyDescent="0.15">
      <c r="A4" s="5"/>
      <c r="B4" s="8" t="s">
        <v>2</v>
      </c>
      <c r="D4" s="290" t="s">
        <v>20</v>
      </c>
      <c r="E4" s="290"/>
      <c r="F4" s="290"/>
      <c r="G4" s="290"/>
      <c r="H4" s="290"/>
      <c r="I4" s="290"/>
      <c r="J4" s="290"/>
      <c r="K4" s="290"/>
      <c r="L4" s="290"/>
      <c r="M4" s="290"/>
      <c r="N4" s="290"/>
      <c r="O4" s="290"/>
      <c r="P4" s="290"/>
      <c r="Q4" s="13"/>
      <c r="R4" s="13"/>
      <c r="AO4" s="21" t="s">
        <v>23</v>
      </c>
    </row>
    <row r="5" spans="1:45" ht="20.100000000000001" customHeight="1" x14ac:dyDescent="0.15">
      <c r="R5" s="291" t="s">
        <v>24</v>
      </c>
      <c r="S5" s="291"/>
      <c r="T5" s="291"/>
      <c r="U5" s="291"/>
      <c r="V5" s="291"/>
      <c r="W5" s="16" t="s">
        <v>25</v>
      </c>
      <c r="X5" s="292"/>
      <c r="Y5" s="292"/>
      <c r="Z5" s="292"/>
      <c r="AA5" s="292"/>
      <c r="AB5" s="292"/>
      <c r="AC5" s="292"/>
      <c r="AD5" s="292"/>
      <c r="AE5" s="292"/>
      <c r="AF5" s="292"/>
      <c r="AG5" s="292"/>
      <c r="AH5" s="292"/>
      <c r="AI5" s="292"/>
      <c r="AJ5" s="292"/>
      <c r="AK5" s="292"/>
      <c r="AM5" s="19"/>
    </row>
    <row r="6" spans="1:45" ht="20.100000000000001" customHeight="1" x14ac:dyDescent="0.15">
      <c r="R6" s="291" t="s">
        <v>28</v>
      </c>
      <c r="S6" s="291"/>
      <c r="T6" s="291"/>
      <c r="U6" s="291"/>
      <c r="V6" s="291"/>
      <c r="W6" s="8" t="s">
        <v>25</v>
      </c>
      <c r="X6" s="293"/>
      <c r="Y6" s="293"/>
      <c r="Z6" s="293"/>
      <c r="AA6" s="293"/>
      <c r="AB6" s="293"/>
      <c r="AC6" s="293"/>
      <c r="AD6" s="293"/>
      <c r="AE6" s="293"/>
      <c r="AF6" s="293"/>
      <c r="AG6" s="293"/>
      <c r="AH6" s="293"/>
      <c r="AI6" s="293"/>
      <c r="AJ6" s="293"/>
      <c r="AK6" s="293"/>
      <c r="AM6" s="19"/>
    </row>
    <row r="7" spans="1:45" ht="20.100000000000001" customHeight="1" x14ac:dyDescent="0.15">
      <c r="R7" s="291" t="s">
        <v>30</v>
      </c>
      <c r="S7" s="291"/>
      <c r="T7" s="291"/>
      <c r="U7" s="291"/>
      <c r="V7" s="291"/>
      <c r="W7" s="8" t="s">
        <v>25</v>
      </c>
      <c r="X7" s="293"/>
      <c r="Y7" s="293"/>
      <c r="Z7" s="293"/>
      <c r="AA7" s="293"/>
      <c r="AB7" s="293"/>
      <c r="AC7" s="293"/>
      <c r="AD7" s="293"/>
      <c r="AE7" s="293"/>
      <c r="AF7" s="293"/>
      <c r="AG7" s="293"/>
      <c r="AH7" s="293"/>
      <c r="AI7" s="293"/>
      <c r="AJ7" s="293"/>
      <c r="AK7" s="293"/>
      <c r="AM7" s="19"/>
    </row>
    <row r="8" spans="1:45" ht="20.100000000000001" customHeight="1" x14ac:dyDescent="0.15">
      <c r="R8" s="15"/>
      <c r="S8" s="15"/>
      <c r="T8" s="15"/>
      <c r="U8" s="15"/>
      <c r="V8" s="15"/>
      <c r="W8" s="8"/>
      <c r="X8" s="292"/>
      <c r="Y8" s="292"/>
      <c r="Z8" s="292"/>
      <c r="AA8" s="292"/>
      <c r="AB8" s="292"/>
      <c r="AC8" s="292"/>
      <c r="AD8" s="292"/>
      <c r="AE8" s="292"/>
      <c r="AF8" s="292"/>
      <c r="AG8" s="292"/>
      <c r="AH8" s="292"/>
      <c r="AI8" s="292"/>
      <c r="AJ8" s="292"/>
      <c r="AK8" s="17" t="str">
        <f>IF(VLOOKUP($D$4,委託料一覧!A6:BT34,72,FALSE)=0,"",VLOOKUP($D$4,委託料一覧!A6:BT34,72,FALSE))</f>
        <v/>
      </c>
      <c r="AM8" s="19"/>
    </row>
    <row r="9" spans="1:45" ht="20.100000000000001" customHeight="1" x14ac:dyDescent="0.15">
      <c r="I9" s="10" t="s">
        <v>37</v>
      </c>
      <c r="J9" s="1" t="s">
        <v>7</v>
      </c>
      <c r="L9" s="288"/>
      <c r="M9" s="288"/>
      <c r="N9" s="8" t="s">
        <v>16</v>
      </c>
      <c r="O9" s="289"/>
      <c r="P9" s="289"/>
      <c r="Q9" s="294" t="s">
        <v>39</v>
      </c>
      <c r="R9" s="294"/>
      <c r="S9" s="1" t="s">
        <v>41</v>
      </c>
    </row>
    <row r="10" spans="1:45" s="2" customFormat="1" ht="10.15" customHeight="1" x14ac:dyDescent="0.15"/>
    <row r="11" spans="1:45" s="2" customFormat="1" ht="18.75" customHeight="1" x14ac:dyDescent="0.15">
      <c r="I11" s="295" t="s">
        <v>42</v>
      </c>
      <c r="J11" s="295"/>
      <c r="K11" s="295"/>
      <c r="L11" s="295"/>
      <c r="M11" s="295"/>
      <c r="N11" s="295"/>
      <c r="O11" s="1"/>
      <c r="P11" s="296">
        <f>AC45</f>
        <v>0</v>
      </c>
      <c r="Q11" s="296"/>
      <c r="R11" s="296"/>
      <c r="S11" s="296"/>
      <c r="T11" s="296"/>
      <c r="U11" s="296"/>
      <c r="V11" s="296"/>
      <c r="W11" s="296"/>
      <c r="X11" s="296"/>
      <c r="Y11" s="296"/>
      <c r="Z11" s="296"/>
      <c r="AA11" s="296"/>
      <c r="AB11" s="297" t="s">
        <v>47</v>
      </c>
      <c r="AC11" s="297"/>
    </row>
    <row r="12" spans="1:45" s="2" customFormat="1" ht="10.15" customHeight="1" x14ac:dyDescent="0.15">
      <c r="M12" s="12"/>
    </row>
    <row r="13" spans="1:45" s="2" customFormat="1" ht="16.5" customHeight="1" x14ac:dyDescent="0.15">
      <c r="A13" s="1" t="s">
        <v>43</v>
      </c>
      <c r="T13" s="298" t="str">
        <f>"( "&amp;委託料一覧!A2&amp;" )"</f>
        <v>( 令和８年6月１日現在 )</v>
      </c>
      <c r="U13" s="298"/>
      <c r="V13" s="298"/>
      <c r="W13" s="298"/>
      <c r="X13" s="298"/>
      <c r="Y13" s="298"/>
      <c r="Z13" s="298"/>
      <c r="AA13" s="298"/>
    </row>
    <row r="14" spans="1:45" s="2" customFormat="1" ht="15" customHeight="1" x14ac:dyDescent="0.15">
      <c r="A14" s="161" t="s">
        <v>224</v>
      </c>
      <c r="B14" s="299"/>
      <c r="C14" s="299"/>
      <c r="D14" s="299"/>
      <c r="E14" s="299"/>
      <c r="F14" s="300"/>
      <c r="G14" s="161" t="s">
        <v>48</v>
      </c>
      <c r="H14" s="162"/>
      <c r="I14" s="162"/>
      <c r="J14" s="162"/>
      <c r="K14" s="163"/>
      <c r="L14" s="224" t="s">
        <v>50</v>
      </c>
      <c r="M14" s="224"/>
      <c r="N14" s="224"/>
      <c r="O14" s="224"/>
      <c r="P14" s="224"/>
      <c r="Q14" s="224"/>
      <c r="R14" s="224"/>
      <c r="S14" s="224" t="s">
        <v>44</v>
      </c>
      <c r="T14" s="224"/>
      <c r="U14" s="224"/>
      <c r="V14" s="224"/>
      <c r="W14" s="224"/>
      <c r="X14" s="224"/>
      <c r="Y14" s="224"/>
      <c r="Z14" s="224"/>
      <c r="AA14" s="224"/>
      <c r="AB14" s="224"/>
      <c r="AC14" s="224" t="s">
        <v>33</v>
      </c>
      <c r="AD14" s="224"/>
      <c r="AE14" s="224"/>
      <c r="AF14" s="224"/>
      <c r="AG14" s="224"/>
      <c r="AH14" s="224"/>
      <c r="AI14" s="224"/>
      <c r="AJ14" s="224"/>
      <c r="AK14" s="224"/>
      <c r="AL14" s="224"/>
    </row>
    <row r="15" spans="1:45" s="2" customFormat="1" ht="15" customHeight="1" x14ac:dyDescent="0.15">
      <c r="A15" s="134" t="s">
        <v>223</v>
      </c>
      <c r="B15" s="276"/>
      <c r="C15" s="276"/>
      <c r="D15" s="276"/>
      <c r="E15" s="276"/>
      <c r="F15" s="277"/>
      <c r="G15" s="164" t="str">
        <f>IF(VLOOKUP($D$4,委託料一覧!A6:BS34,委託料一覧!F3,FALSE)=0,"",VLOOKUP($D$4,委託料一覧!A6:BS34,委託料一覧!F3,FALSE))</f>
        <v/>
      </c>
      <c r="H15" s="165"/>
      <c r="I15" s="165"/>
      <c r="J15" s="165"/>
      <c r="K15" s="166"/>
      <c r="L15" s="270"/>
      <c r="M15" s="270"/>
      <c r="N15" s="270"/>
      <c r="O15" s="270"/>
      <c r="P15" s="271"/>
      <c r="Q15" s="166" t="str">
        <f>IF($G15="","",IF(ISBLANK($L15)=TRUE,"","人"))</f>
        <v/>
      </c>
      <c r="R15" s="272"/>
      <c r="S15" s="273">
        <f>VLOOKUP($D$4,委託料一覧!$A$6:$BS$34,委託料一覧!G3,FALSE)</f>
        <v>0</v>
      </c>
      <c r="T15" s="274"/>
      <c r="U15" s="274"/>
      <c r="V15" s="274"/>
      <c r="W15" s="274"/>
      <c r="X15" s="274"/>
      <c r="Y15" s="274"/>
      <c r="Z15" s="274"/>
      <c r="AA15" s="166" t="str">
        <f t="shared" ref="AA15:AA18" si="0">IF($S15=0,"","円")</f>
        <v/>
      </c>
      <c r="AB15" s="272"/>
      <c r="AC15" s="273">
        <f t="shared" ref="AC15:AC44" si="1">L15*S15</f>
        <v>0</v>
      </c>
      <c r="AD15" s="274"/>
      <c r="AE15" s="274"/>
      <c r="AF15" s="274"/>
      <c r="AG15" s="274"/>
      <c r="AH15" s="274"/>
      <c r="AI15" s="274"/>
      <c r="AJ15" s="274"/>
      <c r="AK15" s="166" t="str">
        <f>IF($G15="","",IF(ISBLANK($L15)=TRUE,"","円"))</f>
        <v/>
      </c>
      <c r="AL15" s="272"/>
      <c r="AO15" s="22" t="str">
        <f t="shared" ref="AO15:AO18" ca="1" si="2">_xlfn.FORMULATEXT(G15)</f>
        <v>=IF(VLOOKUP($D$4,委託料一覧!A6:BS34,委託料一覧!F3,FALSE)=0,"",VLOOKUP($D$4,委託料一覧!A6:BS34,委託料一覧!F3,FALSE))</v>
      </c>
      <c r="AP15" s="22" t="str">
        <f t="shared" ref="AP15:AP41" ca="1" si="3">_xlfn.FORMULATEXT(S15)</f>
        <v>=VLOOKUP($D$4,委託料一覧!$A$6:$BS$34,委託料一覧!G3,FALSE)</v>
      </c>
      <c r="AQ15" s="22"/>
      <c r="AR15" s="22"/>
      <c r="AS15" s="22"/>
    </row>
    <row r="16" spans="1:45" s="2" customFormat="1" ht="15" customHeight="1" x14ac:dyDescent="0.15">
      <c r="A16" s="278"/>
      <c r="B16" s="279"/>
      <c r="C16" s="279"/>
      <c r="D16" s="279"/>
      <c r="E16" s="279"/>
      <c r="F16" s="280"/>
      <c r="G16" s="158" t="str">
        <f>IF(VLOOKUP($D$4,委託料一覧!A6:BS34,委託料一覧!H3,FALSE)=0,"",VLOOKUP($D$4,委託料一覧!A6:BS34,委託料一覧!H3,FALSE))</f>
        <v/>
      </c>
      <c r="H16" s="159"/>
      <c r="I16" s="159"/>
      <c r="J16" s="159"/>
      <c r="K16" s="160"/>
      <c r="L16" s="247"/>
      <c r="M16" s="247"/>
      <c r="N16" s="247"/>
      <c r="O16" s="247"/>
      <c r="P16" s="248"/>
      <c r="Q16" s="160" t="str">
        <f>IF(ISBLANK($L16)=TRUE,"","人")</f>
        <v/>
      </c>
      <c r="R16" s="198"/>
      <c r="S16" s="197">
        <f>VLOOKUP($D$4,委託料一覧!$A$6:$BS$34,委託料一覧!I3,FALSE)</f>
        <v>0</v>
      </c>
      <c r="T16" s="209"/>
      <c r="U16" s="209"/>
      <c r="V16" s="209"/>
      <c r="W16" s="209"/>
      <c r="X16" s="209"/>
      <c r="Y16" s="209"/>
      <c r="Z16" s="209"/>
      <c r="AA16" s="160" t="str">
        <f t="shared" si="0"/>
        <v/>
      </c>
      <c r="AB16" s="198"/>
      <c r="AC16" s="197">
        <f t="shared" si="1"/>
        <v>0</v>
      </c>
      <c r="AD16" s="209"/>
      <c r="AE16" s="209"/>
      <c r="AF16" s="209"/>
      <c r="AG16" s="209"/>
      <c r="AH16" s="209"/>
      <c r="AI16" s="209"/>
      <c r="AJ16" s="209"/>
      <c r="AK16" s="160" t="str">
        <f>IF(ISBLANK($L16)=TRUE,"","円")</f>
        <v/>
      </c>
      <c r="AL16" s="198"/>
      <c r="AO16" s="22" t="str">
        <f t="shared" ca="1" si="2"/>
        <v>=IF(VLOOKUP($D$4,委託料一覧!A6:BS34,委託料一覧!H3,FALSE)=0,"",VLOOKUP($D$4,委託料一覧!A6:BS34,委託料一覧!H3,FALSE))</v>
      </c>
      <c r="AP16" s="22" t="str">
        <f t="shared" ca="1" si="3"/>
        <v>=VLOOKUP($D$4,委託料一覧!$A$6:$BS$34,委託料一覧!I3,FALSE)</v>
      </c>
      <c r="AQ16" s="22"/>
      <c r="AR16" s="22"/>
      <c r="AS16" s="22"/>
    </row>
    <row r="17" spans="1:45" s="2" customFormat="1" ht="15" customHeight="1" x14ac:dyDescent="0.15">
      <c r="A17" s="134" t="s">
        <v>14</v>
      </c>
      <c r="B17" s="135"/>
      <c r="C17" s="135"/>
      <c r="D17" s="135"/>
      <c r="E17" s="135"/>
      <c r="F17" s="136"/>
      <c r="G17" s="164" t="str">
        <f>IF(VLOOKUP($D$4,委託料一覧!A6:BS34,委託料一覧!N3,FALSE)=0,"",VLOOKUP($D$4,委託料一覧!A6:BS34,委託料一覧!N3,FALSE))</f>
        <v/>
      </c>
      <c r="H17" s="165"/>
      <c r="I17" s="165"/>
      <c r="J17" s="165"/>
      <c r="K17" s="166"/>
      <c r="L17" s="270"/>
      <c r="M17" s="270"/>
      <c r="N17" s="270"/>
      <c r="O17" s="270"/>
      <c r="P17" s="271"/>
      <c r="Q17" s="166" t="str">
        <f>IF($G17="","",IF(ISBLANK($L17)=TRUE,"","人"))</f>
        <v/>
      </c>
      <c r="R17" s="272"/>
      <c r="S17" s="273">
        <f>VLOOKUP($D$4,委託料一覧!$A$6:$BS$34,委託料一覧!O3,FALSE)</f>
        <v>0</v>
      </c>
      <c r="T17" s="274"/>
      <c r="U17" s="274"/>
      <c r="V17" s="274"/>
      <c r="W17" s="274"/>
      <c r="X17" s="274"/>
      <c r="Y17" s="274"/>
      <c r="Z17" s="274"/>
      <c r="AA17" s="166" t="str">
        <f t="shared" si="0"/>
        <v/>
      </c>
      <c r="AB17" s="272"/>
      <c r="AC17" s="273">
        <f t="shared" si="1"/>
        <v>0</v>
      </c>
      <c r="AD17" s="274"/>
      <c r="AE17" s="274"/>
      <c r="AF17" s="274"/>
      <c r="AG17" s="274"/>
      <c r="AH17" s="274"/>
      <c r="AI17" s="274"/>
      <c r="AJ17" s="274"/>
      <c r="AK17" s="166" t="str">
        <f>IF($G17="","",IF(ISBLANK($L17)=TRUE,"","円"))</f>
        <v/>
      </c>
      <c r="AL17" s="272"/>
      <c r="AO17" s="22" t="str">
        <f t="shared" ca="1" si="2"/>
        <v>=IF(VLOOKUP($D$4,委託料一覧!A6:BS34,委託料一覧!N3,FALSE)=0,"",VLOOKUP($D$4,委託料一覧!A6:BS34,委託料一覧!N3,FALSE))</v>
      </c>
      <c r="AP17" s="22" t="str">
        <f t="shared" ca="1" si="3"/>
        <v>=VLOOKUP($D$4,委託料一覧!$A$6:$BS$34,委託料一覧!O3,FALSE)</v>
      </c>
      <c r="AQ17" s="22"/>
      <c r="AR17" s="22"/>
      <c r="AS17" s="22"/>
    </row>
    <row r="18" spans="1:45" s="2" customFormat="1" ht="15" customHeight="1" x14ac:dyDescent="0.15">
      <c r="A18" s="137"/>
      <c r="B18" s="138"/>
      <c r="C18" s="138"/>
      <c r="D18" s="138"/>
      <c r="E18" s="138"/>
      <c r="F18" s="139"/>
      <c r="G18" s="158" t="str">
        <f>IF(VLOOKUP($D$4,委託料一覧!A6:BS34,委託料一覧!P3,FALSE)=0,"",VLOOKUP($D$4,委託料一覧!A6:BS34,委託料一覧!P3,FALSE))</f>
        <v/>
      </c>
      <c r="H18" s="159"/>
      <c r="I18" s="159"/>
      <c r="J18" s="159"/>
      <c r="K18" s="160"/>
      <c r="L18" s="247"/>
      <c r="M18" s="247"/>
      <c r="N18" s="247"/>
      <c r="O18" s="247"/>
      <c r="P18" s="248"/>
      <c r="Q18" s="160" t="str">
        <f>IF(ISBLANK($L18)=TRUE,"","人")</f>
        <v/>
      </c>
      <c r="R18" s="198"/>
      <c r="S18" s="197">
        <f>VLOOKUP($D$4,委託料一覧!$A$6:$BS$34,委託料一覧!Q3,FALSE)</f>
        <v>0</v>
      </c>
      <c r="T18" s="209"/>
      <c r="U18" s="209"/>
      <c r="V18" s="209"/>
      <c r="W18" s="209"/>
      <c r="X18" s="209"/>
      <c r="Y18" s="209"/>
      <c r="Z18" s="209"/>
      <c r="AA18" s="160" t="str">
        <f t="shared" si="0"/>
        <v/>
      </c>
      <c r="AB18" s="198"/>
      <c r="AC18" s="197">
        <f t="shared" si="1"/>
        <v>0</v>
      </c>
      <c r="AD18" s="209"/>
      <c r="AE18" s="209"/>
      <c r="AF18" s="209"/>
      <c r="AG18" s="209"/>
      <c r="AH18" s="209"/>
      <c r="AI18" s="209"/>
      <c r="AJ18" s="209"/>
      <c r="AK18" s="160" t="str">
        <f>IF(ISBLANK($L18)=TRUE,"","円")</f>
        <v/>
      </c>
      <c r="AL18" s="198"/>
      <c r="AO18" s="22" t="str">
        <f t="shared" ca="1" si="2"/>
        <v>=IF(VLOOKUP($D$4,委託料一覧!A6:BS34,委託料一覧!P3,FALSE)=0,"",VLOOKUP($D$4,委託料一覧!A6:BS34,委託料一覧!P3,FALSE))</v>
      </c>
      <c r="AP18" s="22" t="str">
        <f t="shared" ca="1" si="3"/>
        <v>=VLOOKUP($D$4,委託料一覧!$A$6:$BS$34,委託料一覧!Q3,FALSE)</v>
      </c>
      <c r="AQ18" s="22"/>
      <c r="AR18" s="22"/>
      <c r="AS18" s="22"/>
    </row>
    <row r="19" spans="1:45" s="2" customFormat="1" ht="15" customHeight="1" x14ac:dyDescent="0.15">
      <c r="A19" s="150" t="s">
        <v>55</v>
      </c>
      <c r="B19" s="151"/>
      <c r="C19" s="151"/>
      <c r="D19" s="151"/>
      <c r="E19" s="151"/>
      <c r="F19" s="151"/>
      <c r="G19" s="151"/>
      <c r="H19" s="151"/>
      <c r="I19" s="151"/>
      <c r="J19" s="151"/>
      <c r="K19" s="152"/>
      <c r="L19" s="222"/>
      <c r="M19" s="222"/>
      <c r="N19" s="222"/>
      <c r="O19" s="222"/>
      <c r="P19" s="223"/>
      <c r="Q19" s="163" t="str">
        <f>IF(ISBLANK($L$19)=TRUE,"","人")</f>
        <v/>
      </c>
      <c r="R19" s="224"/>
      <c r="S19" s="225">
        <f>VLOOKUP($D$4,委託料一覧!$A$6:$BS$34,委託料一覧!R3,FALSE)</f>
        <v>0</v>
      </c>
      <c r="T19" s="226"/>
      <c r="U19" s="226"/>
      <c r="V19" s="226"/>
      <c r="W19" s="226"/>
      <c r="X19" s="226"/>
      <c r="Y19" s="226"/>
      <c r="Z19" s="226"/>
      <c r="AA19" s="163" t="str">
        <f>IF($S$19=0,"","円")</f>
        <v/>
      </c>
      <c r="AB19" s="224"/>
      <c r="AC19" s="227">
        <f t="shared" si="1"/>
        <v>0</v>
      </c>
      <c r="AD19" s="227"/>
      <c r="AE19" s="227"/>
      <c r="AF19" s="227"/>
      <c r="AG19" s="227"/>
      <c r="AH19" s="227"/>
      <c r="AI19" s="227"/>
      <c r="AJ19" s="225"/>
      <c r="AK19" s="163" t="str">
        <f>IF(ISBLANK($L$19)=TRUE,"","円")</f>
        <v/>
      </c>
      <c r="AL19" s="224"/>
      <c r="AO19" s="22"/>
      <c r="AP19" s="22" t="str">
        <f t="shared" ca="1" si="3"/>
        <v>=VLOOKUP($D$4,委託料一覧!$A$6:$BS$34,委託料一覧!R3,FALSE)</v>
      </c>
      <c r="AQ19" s="22"/>
      <c r="AR19" s="22"/>
      <c r="AS19" s="22"/>
    </row>
    <row r="20" spans="1:45" s="2" customFormat="1" ht="15" customHeight="1" x14ac:dyDescent="0.15">
      <c r="A20" s="134" t="s">
        <v>57</v>
      </c>
      <c r="B20" s="135"/>
      <c r="C20" s="135"/>
      <c r="D20" s="135"/>
      <c r="E20" s="135"/>
      <c r="F20" s="136"/>
      <c r="G20" s="164" t="str">
        <f>IF(VLOOKUP($D$4,委託料一覧!A6:BS34,委託料一覧!S3,FALSE)=0,"",VLOOKUP($D$4,委託料一覧!A6:BS34,委託料一覧!S3,FALSE))</f>
        <v/>
      </c>
      <c r="H20" s="165"/>
      <c r="I20" s="165"/>
      <c r="J20" s="165"/>
      <c r="K20" s="166"/>
      <c r="L20" s="270"/>
      <c r="M20" s="270"/>
      <c r="N20" s="270"/>
      <c r="O20" s="270"/>
      <c r="P20" s="271"/>
      <c r="Q20" s="165" t="str">
        <f>IF($G$20="","",IF(ISBLANK($L$20)=TRUE,"","人"))</f>
        <v/>
      </c>
      <c r="R20" s="166"/>
      <c r="S20" s="273">
        <f>VLOOKUP($D$4,委託料一覧!$A$6:$BS$34,委託料一覧!T3,FALSE)</f>
        <v>0</v>
      </c>
      <c r="T20" s="274"/>
      <c r="U20" s="274"/>
      <c r="V20" s="274"/>
      <c r="W20" s="274"/>
      <c r="X20" s="274"/>
      <c r="Y20" s="274"/>
      <c r="Z20" s="274"/>
      <c r="AA20" s="166" t="str">
        <f>IF($S$20=0,"","円")</f>
        <v/>
      </c>
      <c r="AB20" s="272"/>
      <c r="AC20" s="275">
        <f t="shared" si="1"/>
        <v>0</v>
      </c>
      <c r="AD20" s="275"/>
      <c r="AE20" s="275"/>
      <c r="AF20" s="275"/>
      <c r="AG20" s="275"/>
      <c r="AH20" s="275"/>
      <c r="AI20" s="275"/>
      <c r="AJ20" s="273"/>
      <c r="AK20" s="166" t="str">
        <f>IF($G$20="","",IF(ISBLANK($L$20)=TRUE,"","円"))</f>
        <v/>
      </c>
      <c r="AL20" s="272"/>
      <c r="AO20" s="22" t="str">
        <f ca="1">_xlfn.FORMULATEXT(G20)</f>
        <v>=IF(VLOOKUP($D$4,委託料一覧!A6:BS34,委託料一覧!S3,FALSE)=0,"",VLOOKUP($D$4,委託料一覧!A6:BS34,委託料一覧!S3,FALSE))</v>
      </c>
      <c r="AP20" s="22" t="str">
        <f t="shared" ca="1" si="3"/>
        <v>=VLOOKUP($D$4,委託料一覧!$A$6:$BS$34,委託料一覧!T3,FALSE)</v>
      </c>
      <c r="AQ20" s="22"/>
      <c r="AR20" s="22"/>
      <c r="AS20" s="22"/>
    </row>
    <row r="21" spans="1:45" s="2" customFormat="1" ht="15" customHeight="1" x14ac:dyDescent="0.15">
      <c r="A21" s="137"/>
      <c r="B21" s="138"/>
      <c r="C21" s="138"/>
      <c r="D21" s="138"/>
      <c r="E21" s="138"/>
      <c r="F21" s="139"/>
      <c r="G21" s="158" t="str">
        <f>IF(VLOOKUP($D$4,委託料一覧!A6:BS34,委託料一覧!U3,FALSE)=0,"",VLOOKUP($D$4,委託料一覧!A6:BS34,委託料一覧!U3,FALSE))</f>
        <v/>
      </c>
      <c r="H21" s="159"/>
      <c r="I21" s="159"/>
      <c r="J21" s="159"/>
      <c r="K21" s="160"/>
      <c r="L21" s="247"/>
      <c r="M21" s="247"/>
      <c r="N21" s="247"/>
      <c r="O21" s="247"/>
      <c r="P21" s="248"/>
      <c r="Q21" s="160" t="str">
        <f>IF(ISBLANK($L$21)=TRUE,"","人")</f>
        <v/>
      </c>
      <c r="R21" s="198"/>
      <c r="S21" s="197">
        <f>VLOOKUP($D$4,委託料一覧!$A$6:$BS$34,委託料一覧!V3,FALSE)</f>
        <v>0</v>
      </c>
      <c r="T21" s="209"/>
      <c r="U21" s="209"/>
      <c r="V21" s="209"/>
      <c r="W21" s="209"/>
      <c r="X21" s="209"/>
      <c r="Y21" s="209"/>
      <c r="Z21" s="209"/>
      <c r="AA21" s="160" t="str">
        <f>IF($S$21=0,"","円")</f>
        <v/>
      </c>
      <c r="AB21" s="198"/>
      <c r="AC21" s="196">
        <f t="shared" si="1"/>
        <v>0</v>
      </c>
      <c r="AD21" s="196"/>
      <c r="AE21" s="196"/>
      <c r="AF21" s="196"/>
      <c r="AG21" s="196"/>
      <c r="AH21" s="196"/>
      <c r="AI21" s="196"/>
      <c r="AJ21" s="197"/>
      <c r="AK21" s="160" t="str">
        <f>IF(ISBLANK($L$21)=TRUE,"","円")</f>
        <v/>
      </c>
      <c r="AL21" s="198"/>
      <c r="AO21" s="22" t="str">
        <f ca="1">_xlfn.FORMULATEXT(G21)</f>
        <v>=IF(VLOOKUP($D$4,委託料一覧!A6:BS34,委託料一覧!U3,FALSE)=0,"",VLOOKUP($D$4,委託料一覧!A6:BS34,委託料一覧!U3,FALSE))</v>
      </c>
      <c r="AP21" s="22" t="str">
        <f t="shared" ca="1" si="3"/>
        <v>=VLOOKUP($D$4,委託料一覧!$A$6:$BS$34,委託料一覧!V3,FALSE)</v>
      </c>
      <c r="AQ21" s="22"/>
      <c r="AR21" s="22"/>
      <c r="AS21" s="22"/>
    </row>
    <row r="22" spans="1:45" s="2" customFormat="1" ht="15" customHeight="1" x14ac:dyDescent="0.15">
      <c r="A22" s="134" t="s">
        <v>59</v>
      </c>
      <c r="B22" s="140"/>
      <c r="C22" s="140"/>
      <c r="D22" s="140"/>
      <c r="E22" s="140"/>
      <c r="F22" s="141"/>
      <c r="G22" s="161" t="s">
        <v>61</v>
      </c>
      <c r="H22" s="162"/>
      <c r="I22" s="162"/>
      <c r="J22" s="162"/>
      <c r="K22" s="163"/>
      <c r="L22" s="222"/>
      <c r="M22" s="222"/>
      <c r="N22" s="222"/>
      <c r="O22" s="222"/>
      <c r="P22" s="223"/>
      <c r="Q22" s="163" t="str">
        <f>IF(ISBLANK($L$22)=TRUE,"","人")</f>
        <v/>
      </c>
      <c r="R22" s="224"/>
      <c r="S22" s="225">
        <f>VLOOKUP($D$4,委託料一覧!$A$6:$BS$34,委託料一覧!W3,FALSE)</f>
        <v>0</v>
      </c>
      <c r="T22" s="226"/>
      <c r="U22" s="226"/>
      <c r="V22" s="226"/>
      <c r="W22" s="226"/>
      <c r="X22" s="226"/>
      <c r="Y22" s="226"/>
      <c r="Z22" s="226"/>
      <c r="AA22" s="163" t="str">
        <f>IF($S$22=0,"","円")</f>
        <v/>
      </c>
      <c r="AB22" s="224"/>
      <c r="AC22" s="227">
        <f t="shared" si="1"/>
        <v>0</v>
      </c>
      <c r="AD22" s="227"/>
      <c r="AE22" s="227"/>
      <c r="AF22" s="227"/>
      <c r="AG22" s="227"/>
      <c r="AH22" s="227"/>
      <c r="AI22" s="227"/>
      <c r="AJ22" s="225"/>
      <c r="AK22" s="163" t="str">
        <f>IF(ISBLANK($L$22)=TRUE,"","円")</f>
        <v/>
      </c>
      <c r="AL22" s="224"/>
      <c r="AO22" s="22"/>
      <c r="AP22" s="22" t="str">
        <f t="shared" ca="1" si="3"/>
        <v>=VLOOKUP($D$4,委託料一覧!$A$6:$BS$34,委託料一覧!W3,FALSE)</v>
      </c>
      <c r="AQ22" s="22"/>
      <c r="AR22" s="22"/>
      <c r="AS22" s="22"/>
    </row>
    <row r="23" spans="1:45" s="2" customFormat="1" ht="15" customHeight="1" x14ac:dyDescent="0.15">
      <c r="A23" s="142"/>
      <c r="B23" s="143"/>
      <c r="C23" s="143"/>
      <c r="D23" s="143"/>
      <c r="E23" s="143"/>
      <c r="F23" s="144"/>
      <c r="G23" s="164" t="str">
        <f>IF(VLOOKUP($D$4,委託料一覧!A6:BS34,委託料一覧!X3,FALSE)=0,"",VLOOKUP($D$4,委託料一覧!A6:BS34,委託料一覧!X3,FALSE))</f>
        <v/>
      </c>
      <c r="H23" s="165"/>
      <c r="I23" s="165"/>
      <c r="J23" s="165"/>
      <c r="K23" s="166"/>
      <c r="L23" s="270"/>
      <c r="M23" s="270"/>
      <c r="N23" s="270"/>
      <c r="O23" s="270"/>
      <c r="P23" s="271"/>
      <c r="Q23" s="166" t="str">
        <f>IF($G$23="","",IF(ISBLANK($L$23)=TRUE,"","人"))</f>
        <v/>
      </c>
      <c r="R23" s="272"/>
      <c r="S23" s="275">
        <f>VLOOKUP($D$4,委託料一覧!$A$6:$BS$34,委託料一覧!Y3,FALSE)</f>
        <v>0</v>
      </c>
      <c r="T23" s="275"/>
      <c r="U23" s="275"/>
      <c r="V23" s="275"/>
      <c r="W23" s="275"/>
      <c r="X23" s="275"/>
      <c r="Y23" s="275"/>
      <c r="Z23" s="273"/>
      <c r="AA23" s="166" t="str">
        <f>IF($S$23=0,"","円")</f>
        <v/>
      </c>
      <c r="AB23" s="272"/>
      <c r="AC23" s="275">
        <f t="shared" si="1"/>
        <v>0</v>
      </c>
      <c r="AD23" s="275"/>
      <c r="AE23" s="275"/>
      <c r="AF23" s="275"/>
      <c r="AG23" s="275"/>
      <c r="AH23" s="275"/>
      <c r="AI23" s="275"/>
      <c r="AJ23" s="273"/>
      <c r="AK23" s="166" t="str">
        <f>IF($G$23="","",IF(ISBLANK($L$23)=TRUE,"","円"))</f>
        <v/>
      </c>
      <c r="AL23" s="272"/>
      <c r="AO23" s="22" t="str">
        <f ca="1">_xlfn.FORMULATEXT(G23)</f>
        <v>=IF(VLOOKUP($D$4,委託料一覧!A6:BS34,委託料一覧!X3,FALSE)=0,"",VLOOKUP($D$4,委託料一覧!A6:BS34,委託料一覧!X3,FALSE))</v>
      </c>
      <c r="AP23" s="22" t="str">
        <f t="shared" ca="1" si="3"/>
        <v>=VLOOKUP($D$4,委託料一覧!$A$6:$BS$34,委託料一覧!Y3,FALSE)</v>
      </c>
      <c r="AQ23" s="22"/>
      <c r="AR23" s="22"/>
      <c r="AS23" s="22"/>
    </row>
    <row r="24" spans="1:45" s="2" customFormat="1" ht="15" customHeight="1" x14ac:dyDescent="0.15">
      <c r="A24" s="145"/>
      <c r="B24" s="146"/>
      <c r="C24" s="146"/>
      <c r="D24" s="146"/>
      <c r="E24" s="146"/>
      <c r="F24" s="147"/>
      <c r="G24" s="158" t="str">
        <f>IF(VLOOKUP($D$4,委託料一覧!A6:BS34,委託料一覧!Z3,FALSE)=0,"",VLOOKUP($D$4,委託料一覧!A6:BS34,委託料一覧!Z3,FALSE))</f>
        <v/>
      </c>
      <c r="H24" s="159"/>
      <c r="I24" s="159"/>
      <c r="J24" s="159"/>
      <c r="K24" s="160"/>
      <c r="L24" s="247"/>
      <c r="M24" s="247"/>
      <c r="N24" s="247"/>
      <c r="O24" s="247"/>
      <c r="P24" s="248"/>
      <c r="Q24" s="160" t="str">
        <f>IF(ISBLANK($L$24)=TRUE,"","人")</f>
        <v/>
      </c>
      <c r="R24" s="198"/>
      <c r="S24" s="197">
        <f>VLOOKUP($D$4,委託料一覧!$A$6:$BS$34,委託料一覧!AA3,FALSE)</f>
        <v>0</v>
      </c>
      <c r="T24" s="209"/>
      <c r="U24" s="209"/>
      <c r="V24" s="209"/>
      <c r="W24" s="209"/>
      <c r="X24" s="209"/>
      <c r="Y24" s="209"/>
      <c r="Z24" s="209"/>
      <c r="AA24" s="159" t="str">
        <f>IF($S$24=0,"","円")</f>
        <v/>
      </c>
      <c r="AB24" s="160"/>
      <c r="AC24" s="196">
        <f t="shared" si="1"/>
        <v>0</v>
      </c>
      <c r="AD24" s="196"/>
      <c r="AE24" s="196"/>
      <c r="AF24" s="196"/>
      <c r="AG24" s="196"/>
      <c r="AH24" s="196"/>
      <c r="AI24" s="196"/>
      <c r="AJ24" s="197"/>
      <c r="AK24" s="160" t="str">
        <f>IF(ISBLANK($L$24)=TRUE,"","円")</f>
        <v/>
      </c>
      <c r="AL24" s="198"/>
      <c r="AO24" s="22" t="str">
        <f ca="1">_xlfn.FORMULATEXT(G24)</f>
        <v>=IF(VLOOKUP($D$4,委託料一覧!A6:BS34,委託料一覧!Z3,FALSE)=0,"",VLOOKUP($D$4,委託料一覧!A6:BS34,委託料一覧!Z3,FALSE))</v>
      </c>
      <c r="AP24" s="22" t="str">
        <f t="shared" ca="1" si="3"/>
        <v>=VLOOKUP($D$4,委託料一覧!$A$6:$BS$34,委託料一覧!AA3,FALSE)</v>
      </c>
      <c r="AQ24" s="22"/>
      <c r="AR24" s="22"/>
      <c r="AS24" s="22"/>
    </row>
    <row r="25" spans="1:45" s="2" customFormat="1" ht="15" customHeight="1" x14ac:dyDescent="0.15">
      <c r="A25" s="134" t="s">
        <v>54</v>
      </c>
      <c r="B25" s="140"/>
      <c r="C25" s="140"/>
      <c r="D25" s="140"/>
      <c r="E25" s="140"/>
      <c r="F25" s="141"/>
      <c r="G25" s="161" t="s">
        <v>61</v>
      </c>
      <c r="H25" s="162"/>
      <c r="I25" s="162"/>
      <c r="J25" s="162"/>
      <c r="K25" s="163"/>
      <c r="L25" s="222"/>
      <c r="M25" s="222"/>
      <c r="N25" s="222"/>
      <c r="O25" s="222"/>
      <c r="P25" s="223"/>
      <c r="Q25" s="163" t="str">
        <f>IF(ISBLANK($L$25)=TRUE,"","人")</f>
        <v/>
      </c>
      <c r="R25" s="224"/>
      <c r="S25" s="225">
        <f>VLOOKUP($D$4,委託料一覧!$A$6:$BS$34,委託料一覧!AB3,FALSE)</f>
        <v>0</v>
      </c>
      <c r="T25" s="226"/>
      <c r="U25" s="226"/>
      <c r="V25" s="226"/>
      <c r="W25" s="226"/>
      <c r="X25" s="226"/>
      <c r="Y25" s="226"/>
      <c r="Z25" s="226"/>
      <c r="AA25" s="163" t="str">
        <f>IF($S$25=0,"","円")</f>
        <v/>
      </c>
      <c r="AB25" s="224"/>
      <c r="AC25" s="227">
        <f t="shared" si="1"/>
        <v>0</v>
      </c>
      <c r="AD25" s="227"/>
      <c r="AE25" s="227"/>
      <c r="AF25" s="227"/>
      <c r="AG25" s="227"/>
      <c r="AH25" s="227"/>
      <c r="AI25" s="227"/>
      <c r="AJ25" s="225"/>
      <c r="AK25" s="163" t="str">
        <f>IF(ISBLANK($L$25)=TRUE,"","円")</f>
        <v/>
      </c>
      <c r="AL25" s="224"/>
      <c r="AO25" s="22"/>
      <c r="AP25" s="22" t="str">
        <f t="shared" ca="1" si="3"/>
        <v>=VLOOKUP($D$4,委託料一覧!$A$6:$BS$34,委託料一覧!AB3,FALSE)</v>
      </c>
      <c r="AQ25" s="22"/>
      <c r="AR25" s="22"/>
      <c r="AS25" s="22"/>
    </row>
    <row r="26" spans="1:45" s="2" customFormat="1" ht="15" customHeight="1" x14ac:dyDescent="0.15">
      <c r="A26" s="142"/>
      <c r="B26" s="143"/>
      <c r="C26" s="143"/>
      <c r="D26" s="143"/>
      <c r="E26" s="143"/>
      <c r="F26" s="144"/>
      <c r="G26" s="164" t="str">
        <f>IF(VLOOKUP($D$4,委託料一覧!A6:BS34,委託料一覧!AC3,FALSE)=0,"",VLOOKUP($D$4,委託料一覧!A6:BS34,委託料一覧!AC3,FALSE))</f>
        <v/>
      </c>
      <c r="H26" s="165"/>
      <c r="I26" s="165"/>
      <c r="J26" s="165"/>
      <c r="K26" s="166"/>
      <c r="L26" s="270"/>
      <c r="M26" s="270"/>
      <c r="N26" s="270"/>
      <c r="O26" s="270"/>
      <c r="P26" s="271"/>
      <c r="Q26" s="166" t="str">
        <f>IF($G$26="","",IF(ISBLANK($L$26)=TRUE,"","人"))</f>
        <v/>
      </c>
      <c r="R26" s="272"/>
      <c r="S26" s="275">
        <f>VLOOKUP($D$4,委託料一覧!$A$6:$BS$34,委託料一覧!AD3,FALSE)</f>
        <v>0</v>
      </c>
      <c r="T26" s="275"/>
      <c r="U26" s="275"/>
      <c r="V26" s="275"/>
      <c r="W26" s="275"/>
      <c r="X26" s="275"/>
      <c r="Y26" s="275"/>
      <c r="Z26" s="273"/>
      <c r="AA26" s="166" t="str">
        <f>IF($S$26=0,"","円")</f>
        <v/>
      </c>
      <c r="AB26" s="272"/>
      <c r="AC26" s="275">
        <f t="shared" si="1"/>
        <v>0</v>
      </c>
      <c r="AD26" s="275"/>
      <c r="AE26" s="275"/>
      <c r="AF26" s="275"/>
      <c r="AG26" s="275"/>
      <c r="AH26" s="275"/>
      <c r="AI26" s="275"/>
      <c r="AJ26" s="273"/>
      <c r="AK26" s="166" t="str">
        <f>IF($G$26="","",IF(ISBLANK($L$26)=TRUE,"","円"))</f>
        <v/>
      </c>
      <c r="AL26" s="272"/>
      <c r="AO26" s="22" t="str">
        <f ca="1">_xlfn.FORMULATEXT(G26)</f>
        <v>=IF(VLOOKUP($D$4,委託料一覧!A6:BS34,委託料一覧!AC3,FALSE)=0,"",VLOOKUP($D$4,委託料一覧!A6:BS34,委託料一覧!AC3,FALSE))</v>
      </c>
      <c r="AP26" s="22" t="str">
        <f t="shared" ca="1" si="3"/>
        <v>=VLOOKUP($D$4,委託料一覧!$A$6:$BS$34,委託料一覧!AD3,FALSE)</v>
      </c>
      <c r="AQ26" s="22"/>
      <c r="AR26" s="22"/>
      <c r="AS26" s="22"/>
    </row>
    <row r="27" spans="1:45" s="2" customFormat="1" ht="15" customHeight="1" x14ac:dyDescent="0.15">
      <c r="A27" s="145"/>
      <c r="B27" s="146"/>
      <c r="C27" s="146"/>
      <c r="D27" s="146"/>
      <c r="E27" s="146"/>
      <c r="F27" s="147"/>
      <c r="G27" s="158" t="str">
        <f>IF(VLOOKUP($D$4,委託料一覧!A6:BS34,委託料一覧!AE3,FALSE)=0,"",VLOOKUP($D$4,委託料一覧!A6:BS34,委託料一覧!AE3,FALSE))</f>
        <v/>
      </c>
      <c r="H27" s="159"/>
      <c r="I27" s="159"/>
      <c r="J27" s="159"/>
      <c r="K27" s="160"/>
      <c r="L27" s="247"/>
      <c r="M27" s="247"/>
      <c r="N27" s="247"/>
      <c r="O27" s="247"/>
      <c r="P27" s="248"/>
      <c r="Q27" s="160" t="str">
        <f>IF(ISBLANK($L$27)=TRUE,"","人")</f>
        <v/>
      </c>
      <c r="R27" s="198"/>
      <c r="S27" s="197">
        <f>VLOOKUP($D$4,委託料一覧!$A$6:$BS$34,委託料一覧!AF3,FALSE)</f>
        <v>0</v>
      </c>
      <c r="T27" s="209"/>
      <c r="U27" s="209"/>
      <c r="V27" s="209"/>
      <c r="W27" s="209"/>
      <c r="X27" s="209"/>
      <c r="Y27" s="209"/>
      <c r="Z27" s="209"/>
      <c r="AA27" s="160" t="str">
        <f>IF($S$27=0,"","円")</f>
        <v/>
      </c>
      <c r="AB27" s="198"/>
      <c r="AC27" s="196">
        <f t="shared" si="1"/>
        <v>0</v>
      </c>
      <c r="AD27" s="196"/>
      <c r="AE27" s="196"/>
      <c r="AF27" s="196"/>
      <c r="AG27" s="196"/>
      <c r="AH27" s="196"/>
      <c r="AI27" s="196"/>
      <c r="AJ27" s="197"/>
      <c r="AK27" s="160" t="str">
        <f>IF(ISBLANK($L$27)=TRUE,"","円")</f>
        <v/>
      </c>
      <c r="AL27" s="198"/>
      <c r="AO27" s="22" t="str">
        <f ca="1">_xlfn.FORMULATEXT(G27)</f>
        <v>=IF(VLOOKUP($D$4,委託料一覧!A6:BS34,委託料一覧!AE3,FALSE)=0,"",VLOOKUP($D$4,委託料一覧!A6:BS34,委託料一覧!AE3,FALSE))</v>
      </c>
      <c r="AP27" s="22" t="str">
        <f t="shared" ca="1" si="3"/>
        <v>=VLOOKUP($D$4,委託料一覧!$A$6:$BS$34,委託料一覧!AF3,FALSE)</v>
      </c>
      <c r="AQ27" s="22"/>
      <c r="AR27" s="22"/>
      <c r="AS27" s="22"/>
    </row>
    <row r="28" spans="1:45" s="2" customFormat="1" ht="15" customHeight="1" x14ac:dyDescent="0.15">
      <c r="A28" s="134" t="s">
        <v>64</v>
      </c>
      <c r="B28" s="140"/>
      <c r="C28" s="140"/>
      <c r="D28" s="140"/>
      <c r="E28" s="140"/>
      <c r="F28" s="141"/>
      <c r="G28" s="161" t="s">
        <v>61</v>
      </c>
      <c r="H28" s="162"/>
      <c r="I28" s="162"/>
      <c r="J28" s="162"/>
      <c r="K28" s="163"/>
      <c r="L28" s="222"/>
      <c r="M28" s="222"/>
      <c r="N28" s="222"/>
      <c r="O28" s="222"/>
      <c r="P28" s="223"/>
      <c r="Q28" s="163" t="str">
        <f>IF(ISBLANK($L$28)=TRUE,"","人")</f>
        <v/>
      </c>
      <c r="R28" s="224"/>
      <c r="S28" s="225">
        <f>VLOOKUP($D$4,委託料一覧!$A$6:$BS$34,委託料一覧!AG3,FALSE)</f>
        <v>0</v>
      </c>
      <c r="T28" s="226"/>
      <c r="U28" s="226"/>
      <c r="V28" s="226"/>
      <c r="W28" s="226"/>
      <c r="X28" s="226"/>
      <c r="Y28" s="226"/>
      <c r="Z28" s="226"/>
      <c r="AA28" s="163" t="str">
        <f>IF($S$28=0,"","円")</f>
        <v/>
      </c>
      <c r="AB28" s="224"/>
      <c r="AC28" s="227">
        <f t="shared" si="1"/>
        <v>0</v>
      </c>
      <c r="AD28" s="227"/>
      <c r="AE28" s="227"/>
      <c r="AF28" s="227"/>
      <c r="AG28" s="227"/>
      <c r="AH28" s="227"/>
      <c r="AI28" s="227"/>
      <c r="AJ28" s="225"/>
      <c r="AK28" s="163" t="str">
        <f>IF(ISBLANK($L$28)=TRUE,"","円")</f>
        <v/>
      </c>
      <c r="AL28" s="224"/>
      <c r="AO28" s="22"/>
      <c r="AP28" s="22" t="str">
        <f t="shared" ca="1" si="3"/>
        <v>=VLOOKUP($D$4,委託料一覧!$A$6:$BS$34,委託料一覧!AG3,FALSE)</v>
      </c>
      <c r="AQ28" s="22"/>
      <c r="AR28" s="22"/>
      <c r="AS28" s="22"/>
    </row>
    <row r="29" spans="1:45" s="2" customFormat="1" ht="15" customHeight="1" x14ac:dyDescent="0.15">
      <c r="A29" s="142"/>
      <c r="B29" s="143"/>
      <c r="C29" s="143"/>
      <c r="D29" s="143"/>
      <c r="E29" s="143"/>
      <c r="F29" s="144"/>
      <c r="G29" s="164" t="str">
        <f>IF(VLOOKUP($D$4,委託料一覧!A6:BS34,委託料一覧!AH3,FALSE)=0,"",VLOOKUP($D$4,委託料一覧!A6:BS34,委託料一覧!AH3,FALSE))</f>
        <v/>
      </c>
      <c r="H29" s="165"/>
      <c r="I29" s="165"/>
      <c r="J29" s="165"/>
      <c r="K29" s="166"/>
      <c r="L29" s="270"/>
      <c r="M29" s="270"/>
      <c r="N29" s="270"/>
      <c r="O29" s="270"/>
      <c r="P29" s="271"/>
      <c r="Q29" s="166" t="str">
        <f>IF($G$29="","",IF(ISBLANK($L$29)=TRUE,"","人"))</f>
        <v/>
      </c>
      <c r="R29" s="272"/>
      <c r="S29" s="275">
        <f>VLOOKUP($D$4,委託料一覧!$A$6:$BS$34,委託料一覧!AI3,FALSE)</f>
        <v>0</v>
      </c>
      <c r="T29" s="275"/>
      <c r="U29" s="275"/>
      <c r="V29" s="275"/>
      <c r="W29" s="275"/>
      <c r="X29" s="275"/>
      <c r="Y29" s="275"/>
      <c r="Z29" s="273"/>
      <c r="AA29" s="166" t="str">
        <f>IF($S$29=0,"","円")</f>
        <v/>
      </c>
      <c r="AB29" s="272"/>
      <c r="AC29" s="275">
        <f t="shared" si="1"/>
        <v>0</v>
      </c>
      <c r="AD29" s="275"/>
      <c r="AE29" s="275"/>
      <c r="AF29" s="275"/>
      <c r="AG29" s="275"/>
      <c r="AH29" s="275"/>
      <c r="AI29" s="275"/>
      <c r="AJ29" s="273"/>
      <c r="AK29" s="166" t="str">
        <f>IF($G$29="","",IF(ISBLANK($L$29)=TRUE,"","円"))</f>
        <v/>
      </c>
      <c r="AL29" s="272"/>
      <c r="AO29" s="22" t="str">
        <f ca="1">_xlfn.FORMULATEXT(G29)</f>
        <v>=IF(VLOOKUP($D$4,委託料一覧!A6:BS34,委託料一覧!AH3,FALSE)=0,"",VLOOKUP($D$4,委託料一覧!A6:BS34,委託料一覧!AH3,FALSE))</v>
      </c>
      <c r="AP29" s="22" t="str">
        <f t="shared" ca="1" si="3"/>
        <v>=VLOOKUP($D$4,委託料一覧!$A$6:$BS$34,委託料一覧!AI3,FALSE)</v>
      </c>
      <c r="AQ29" s="22"/>
      <c r="AR29" s="22"/>
      <c r="AS29" s="22"/>
    </row>
    <row r="30" spans="1:45" s="2" customFormat="1" ht="15" customHeight="1" x14ac:dyDescent="0.15">
      <c r="A30" s="145"/>
      <c r="B30" s="146"/>
      <c r="C30" s="146"/>
      <c r="D30" s="146"/>
      <c r="E30" s="146"/>
      <c r="F30" s="147"/>
      <c r="G30" s="158" t="str">
        <f>IF(VLOOKUP($D$4,委託料一覧!A6:BS34,委託料一覧!AJ3,FALSE)=0,"",VLOOKUP($D$4,委託料一覧!A6:BS34,委託料一覧!AJ3,FALSE))</f>
        <v/>
      </c>
      <c r="H30" s="159"/>
      <c r="I30" s="159"/>
      <c r="J30" s="159"/>
      <c r="K30" s="160"/>
      <c r="L30" s="247"/>
      <c r="M30" s="247"/>
      <c r="N30" s="247"/>
      <c r="O30" s="247"/>
      <c r="P30" s="248"/>
      <c r="Q30" s="160" t="str">
        <f>IF(ISBLANK($L$30)=TRUE,"","人")</f>
        <v/>
      </c>
      <c r="R30" s="198"/>
      <c r="S30" s="197">
        <f>VLOOKUP($D$4,委託料一覧!$A$6:$BS$34,委託料一覧!AK3,FALSE)</f>
        <v>0</v>
      </c>
      <c r="T30" s="209"/>
      <c r="U30" s="209"/>
      <c r="V30" s="209"/>
      <c r="W30" s="209"/>
      <c r="X30" s="209"/>
      <c r="Y30" s="209"/>
      <c r="Z30" s="209"/>
      <c r="AA30" s="160" t="str">
        <f>IF($S$30=0,"","円")</f>
        <v/>
      </c>
      <c r="AB30" s="198"/>
      <c r="AC30" s="196">
        <f t="shared" si="1"/>
        <v>0</v>
      </c>
      <c r="AD30" s="196"/>
      <c r="AE30" s="196"/>
      <c r="AF30" s="196"/>
      <c r="AG30" s="196"/>
      <c r="AH30" s="196"/>
      <c r="AI30" s="196"/>
      <c r="AJ30" s="197"/>
      <c r="AK30" s="160" t="str">
        <f>IF(ISBLANK($L$30)=TRUE,"","円")</f>
        <v/>
      </c>
      <c r="AL30" s="198"/>
      <c r="AO30" s="22" t="str">
        <f ca="1">_xlfn.FORMULATEXT(G30)</f>
        <v>=IF(VLOOKUP($D$4,委託料一覧!A6:BS34,委託料一覧!AJ3,FALSE)=0,"",VLOOKUP($D$4,委託料一覧!A6:BS34,委託料一覧!AJ3,FALSE))</v>
      </c>
      <c r="AP30" s="22" t="str">
        <f t="shared" ca="1" si="3"/>
        <v>=VLOOKUP($D$4,委託料一覧!$A$6:$BS$34,委託料一覧!AK3,FALSE)</v>
      </c>
      <c r="AQ30" s="22"/>
      <c r="AR30" s="22"/>
      <c r="AS30" s="22"/>
    </row>
    <row r="31" spans="1:45" s="2" customFormat="1" ht="15" customHeight="1" x14ac:dyDescent="0.15">
      <c r="A31" s="134" t="s">
        <v>36</v>
      </c>
      <c r="B31" s="135"/>
      <c r="C31" s="135"/>
      <c r="D31" s="135"/>
      <c r="E31" s="135"/>
      <c r="F31" s="136"/>
      <c r="G31" s="267" t="str">
        <f>IF(VLOOKUP($D$4,委託料一覧!A6:BS34,委託料一覧!AL3,FALSE)=0,"",VLOOKUP($D$4,委託料一覧!A6:BS34,委託料一覧!AL3,FALSE))</f>
        <v/>
      </c>
      <c r="H31" s="268"/>
      <c r="I31" s="268"/>
      <c r="J31" s="268"/>
      <c r="K31" s="269"/>
      <c r="L31" s="270"/>
      <c r="M31" s="270"/>
      <c r="N31" s="270"/>
      <c r="O31" s="270"/>
      <c r="P31" s="271"/>
      <c r="Q31" s="166" t="str">
        <f>IF($G$31="","",IF(ISBLANK($L$31)=TRUE,"","人"))</f>
        <v/>
      </c>
      <c r="R31" s="272"/>
      <c r="S31" s="273">
        <f>VLOOKUP($D$4,委託料一覧!$A$6:$BS$34,委託料一覧!AM3,FALSE)</f>
        <v>0</v>
      </c>
      <c r="T31" s="274"/>
      <c r="U31" s="274"/>
      <c r="V31" s="274"/>
      <c r="W31" s="274"/>
      <c r="X31" s="274"/>
      <c r="Y31" s="274"/>
      <c r="Z31" s="274"/>
      <c r="AA31" s="166" t="str">
        <f>IF($S$31=0,"","円")</f>
        <v/>
      </c>
      <c r="AB31" s="272"/>
      <c r="AC31" s="275">
        <f t="shared" si="1"/>
        <v>0</v>
      </c>
      <c r="AD31" s="275"/>
      <c r="AE31" s="275"/>
      <c r="AF31" s="275"/>
      <c r="AG31" s="275"/>
      <c r="AH31" s="275"/>
      <c r="AI31" s="275"/>
      <c r="AJ31" s="273"/>
      <c r="AK31" s="166" t="str">
        <f>IF($G$31="","",IF(ISBLANK($L$31)=TRUE,"","円"))</f>
        <v/>
      </c>
      <c r="AL31" s="272"/>
      <c r="AO31" s="22" t="str">
        <f ca="1">_xlfn.FORMULATEXT(G31)</f>
        <v>=IF(VLOOKUP($D$4,委託料一覧!A6:BS34,委託料一覧!AL3,FALSE)=0,"",VLOOKUP($D$4,委託料一覧!A6:BS34,委託料一覧!AL3,FALSE))</v>
      </c>
      <c r="AP31" s="22" t="str">
        <f t="shared" ca="1" si="3"/>
        <v>=VLOOKUP($D$4,委託料一覧!$A$6:$BS$34,委託料一覧!AM3,FALSE)</v>
      </c>
      <c r="AQ31" s="22"/>
      <c r="AR31" s="22"/>
      <c r="AS31" s="22"/>
    </row>
    <row r="32" spans="1:45" s="2" customFormat="1" ht="15" customHeight="1" x14ac:dyDescent="0.15">
      <c r="A32" s="137"/>
      <c r="B32" s="138"/>
      <c r="C32" s="138"/>
      <c r="D32" s="138"/>
      <c r="E32" s="138"/>
      <c r="F32" s="139"/>
      <c r="G32" s="155" t="str">
        <f>IF(VLOOKUP($D$4,委託料一覧!A6:BS34,委託料一覧!AN3,FALSE)=0,"",VLOOKUP($D$4,委託料一覧!A6:BS34,委託料一覧!AN3,FALSE))</f>
        <v/>
      </c>
      <c r="H32" s="156"/>
      <c r="I32" s="156"/>
      <c r="J32" s="156"/>
      <c r="K32" s="157"/>
      <c r="L32" s="247"/>
      <c r="M32" s="247"/>
      <c r="N32" s="247"/>
      <c r="O32" s="247"/>
      <c r="P32" s="248"/>
      <c r="Q32" s="160" t="str">
        <f>IF(ISBLANK($L$32)=TRUE,"","人")</f>
        <v/>
      </c>
      <c r="R32" s="198"/>
      <c r="S32" s="197">
        <f>VLOOKUP($D$4,委託料一覧!$A$6:$BS$34,委託料一覧!AO3,FALSE)</f>
        <v>0</v>
      </c>
      <c r="T32" s="209"/>
      <c r="U32" s="209"/>
      <c r="V32" s="209"/>
      <c r="W32" s="209"/>
      <c r="X32" s="209"/>
      <c r="Y32" s="209"/>
      <c r="Z32" s="209"/>
      <c r="AA32" s="160" t="str">
        <f>IF($S$32=0,"","円")</f>
        <v/>
      </c>
      <c r="AB32" s="198"/>
      <c r="AC32" s="196">
        <f t="shared" si="1"/>
        <v>0</v>
      </c>
      <c r="AD32" s="196"/>
      <c r="AE32" s="196"/>
      <c r="AF32" s="196"/>
      <c r="AG32" s="196"/>
      <c r="AH32" s="196"/>
      <c r="AI32" s="196"/>
      <c r="AJ32" s="197"/>
      <c r="AK32" s="160" t="str">
        <f>IF(ISBLANK($L$32)=TRUE,"","円")</f>
        <v/>
      </c>
      <c r="AL32" s="198"/>
      <c r="AO32" s="22" t="str">
        <f ca="1">_xlfn.FORMULATEXT(G32)</f>
        <v>=IF(VLOOKUP($D$4,委託料一覧!A6:BS34,委託料一覧!AN3,FALSE)=0,"",VLOOKUP($D$4,委託料一覧!A6:BS34,委託料一覧!AN3,FALSE))</v>
      </c>
      <c r="AP32" s="22" t="str">
        <f t="shared" ca="1" si="3"/>
        <v>=VLOOKUP($D$4,委託料一覧!$A$6:$BS$34,委託料一覧!AO3,FALSE)</v>
      </c>
      <c r="AQ32" s="22"/>
      <c r="AR32" s="22"/>
      <c r="AS32" s="22"/>
    </row>
    <row r="33" spans="1:65" s="2" customFormat="1" ht="15" customHeight="1" x14ac:dyDescent="0.15">
      <c r="A33" s="150" t="s">
        <v>21</v>
      </c>
      <c r="B33" s="151"/>
      <c r="C33" s="151"/>
      <c r="D33" s="151"/>
      <c r="E33" s="151"/>
      <c r="F33" s="151"/>
      <c r="G33" s="151"/>
      <c r="H33" s="151"/>
      <c r="I33" s="151"/>
      <c r="J33" s="151"/>
      <c r="K33" s="152"/>
      <c r="L33" s="222"/>
      <c r="M33" s="222"/>
      <c r="N33" s="222"/>
      <c r="O33" s="222"/>
      <c r="P33" s="223"/>
      <c r="Q33" s="163" t="str">
        <f>IF(ISBLANK($L$33)=TRUE,"","人")</f>
        <v/>
      </c>
      <c r="R33" s="224"/>
      <c r="S33" s="225">
        <f>VLOOKUP($D$4,委託料一覧!$A$6:$BS$34,委託料一覧!AP3,FALSE)</f>
        <v>0</v>
      </c>
      <c r="T33" s="226"/>
      <c r="U33" s="226"/>
      <c r="V33" s="226"/>
      <c r="W33" s="226"/>
      <c r="X33" s="226"/>
      <c r="Y33" s="226"/>
      <c r="Z33" s="226"/>
      <c r="AA33" s="163" t="str">
        <f>IF($S$33=0,"","円")</f>
        <v/>
      </c>
      <c r="AB33" s="224"/>
      <c r="AC33" s="227">
        <f t="shared" si="1"/>
        <v>0</v>
      </c>
      <c r="AD33" s="227"/>
      <c r="AE33" s="227"/>
      <c r="AF33" s="227"/>
      <c r="AG33" s="227"/>
      <c r="AH33" s="227"/>
      <c r="AI33" s="227"/>
      <c r="AJ33" s="225"/>
      <c r="AK33" s="163" t="str">
        <f>IF(ISBLANK($L$33)=TRUE,"","円")</f>
        <v/>
      </c>
      <c r="AL33" s="224"/>
      <c r="AO33" s="22"/>
      <c r="AP33" s="22" t="str">
        <f t="shared" ca="1" si="3"/>
        <v>=VLOOKUP($D$4,委託料一覧!$A$6:$BS$34,委託料一覧!AP3,FALSE)</v>
      </c>
      <c r="AQ33" s="22"/>
      <c r="AR33" s="22"/>
      <c r="AS33" s="22"/>
    </row>
    <row r="34" spans="1:65" s="2" customFormat="1" ht="15" customHeight="1" x14ac:dyDescent="0.15">
      <c r="A34" s="150" t="s">
        <v>8</v>
      </c>
      <c r="B34" s="151"/>
      <c r="C34" s="151"/>
      <c r="D34" s="151"/>
      <c r="E34" s="151"/>
      <c r="F34" s="151"/>
      <c r="G34" s="151"/>
      <c r="H34" s="151"/>
      <c r="I34" s="151"/>
      <c r="J34" s="151"/>
      <c r="K34" s="152"/>
      <c r="L34" s="222"/>
      <c r="M34" s="222"/>
      <c r="N34" s="222"/>
      <c r="O34" s="222"/>
      <c r="P34" s="223"/>
      <c r="Q34" s="163" t="str">
        <f>IF(ISBLANK($L$34)=TRUE,"","人")</f>
        <v/>
      </c>
      <c r="R34" s="224"/>
      <c r="S34" s="225">
        <f>VLOOKUP($D$4,委託料一覧!$A$6:$BS$34,委託料一覧!AQ3,FALSE)</f>
        <v>0</v>
      </c>
      <c r="T34" s="226"/>
      <c r="U34" s="226"/>
      <c r="V34" s="226"/>
      <c r="W34" s="226"/>
      <c r="X34" s="226"/>
      <c r="Y34" s="226"/>
      <c r="Z34" s="226"/>
      <c r="AA34" s="163" t="str">
        <f>IF($S$34=0,"","円")</f>
        <v/>
      </c>
      <c r="AB34" s="224"/>
      <c r="AC34" s="227">
        <f t="shared" si="1"/>
        <v>0</v>
      </c>
      <c r="AD34" s="227"/>
      <c r="AE34" s="227"/>
      <c r="AF34" s="227"/>
      <c r="AG34" s="227"/>
      <c r="AH34" s="227"/>
      <c r="AI34" s="227"/>
      <c r="AJ34" s="225"/>
      <c r="AK34" s="163" t="str">
        <f>IF(ISBLANK($L$34)=TRUE,"","円")</f>
        <v/>
      </c>
      <c r="AL34" s="224"/>
      <c r="AO34" s="22"/>
      <c r="AP34" s="22" t="str">
        <f t="shared" ca="1" si="3"/>
        <v>=VLOOKUP($D$4,委託料一覧!$A$6:$BS$34,委託料一覧!AQ3,FALSE)</v>
      </c>
      <c r="AQ34" s="22"/>
      <c r="AR34" s="22"/>
      <c r="AS34" s="22"/>
    </row>
    <row r="35" spans="1:65" s="2" customFormat="1" ht="15" customHeight="1" x14ac:dyDescent="0.15">
      <c r="A35" s="284" t="s">
        <v>316</v>
      </c>
      <c r="B35" s="285"/>
      <c r="C35" s="285"/>
      <c r="D35" s="285"/>
      <c r="E35" s="285"/>
      <c r="F35" s="286"/>
      <c r="G35" s="153" t="str">
        <f>委託料一覧!AS5</f>
        <v>15価</v>
      </c>
      <c r="H35" s="154"/>
      <c r="I35" s="154"/>
      <c r="J35" s="154"/>
      <c r="K35" s="154"/>
      <c r="L35" s="258"/>
      <c r="M35" s="259"/>
      <c r="N35" s="259"/>
      <c r="O35" s="259"/>
      <c r="P35" s="259"/>
      <c r="Q35" s="260" t="str">
        <f>IF(ISBLANK($L$35)=TRUE,"","人")</f>
        <v/>
      </c>
      <c r="R35" s="154"/>
      <c r="S35" s="261">
        <f>VLOOKUP($D$4,委託料一覧!$A$6:$BS$34,委託料一覧!AS3,FALSE)</f>
        <v>0</v>
      </c>
      <c r="T35" s="262"/>
      <c r="U35" s="262"/>
      <c r="V35" s="262"/>
      <c r="W35" s="262"/>
      <c r="X35" s="262"/>
      <c r="Y35" s="262"/>
      <c r="Z35" s="262"/>
      <c r="AA35" s="260" t="str">
        <f>IF($S$35=0,"","円")</f>
        <v/>
      </c>
      <c r="AB35" s="154"/>
      <c r="AC35" s="263">
        <f t="shared" si="1"/>
        <v>0</v>
      </c>
      <c r="AD35" s="263"/>
      <c r="AE35" s="263"/>
      <c r="AF35" s="263"/>
      <c r="AG35" s="263"/>
      <c r="AH35" s="263"/>
      <c r="AI35" s="263"/>
      <c r="AJ35" s="264"/>
      <c r="AK35" s="265" t="str">
        <f>IF(ISBLANK($L$35)=TRUE,"","円")</f>
        <v/>
      </c>
      <c r="AL35" s="266"/>
      <c r="AO35" s="22"/>
      <c r="AP35" s="22" t="str">
        <f t="shared" ca="1" si="3"/>
        <v>=VLOOKUP($D$4,委託料一覧!$A$6:$BS$34,委託料一覧!AS3,FALSE)</v>
      </c>
      <c r="AQ35" s="22"/>
      <c r="AR35" s="22"/>
      <c r="AS35" s="22"/>
    </row>
    <row r="36" spans="1:65" s="2" customFormat="1" ht="15" customHeight="1" x14ac:dyDescent="0.15">
      <c r="A36" s="158"/>
      <c r="B36" s="159"/>
      <c r="C36" s="159"/>
      <c r="D36" s="159"/>
      <c r="E36" s="159"/>
      <c r="F36" s="160"/>
      <c r="G36" s="249" t="str">
        <f>委託料一覧!AT5</f>
        <v>20価</v>
      </c>
      <c r="H36" s="198"/>
      <c r="I36" s="198"/>
      <c r="J36" s="198"/>
      <c r="K36" s="198"/>
      <c r="L36" s="250"/>
      <c r="M36" s="251"/>
      <c r="N36" s="251"/>
      <c r="O36" s="251"/>
      <c r="P36" s="251"/>
      <c r="Q36" s="160" t="str">
        <f>IF(ISBLANK($L$36)=TRUE,"","人")</f>
        <v/>
      </c>
      <c r="R36" s="198"/>
      <c r="S36" s="252">
        <f>VLOOKUP($D$4,委託料一覧!$A$6:$BS$34,委託料一覧!AT3,FALSE)</f>
        <v>0</v>
      </c>
      <c r="T36" s="253"/>
      <c r="U36" s="253"/>
      <c r="V36" s="253"/>
      <c r="W36" s="253"/>
      <c r="X36" s="253"/>
      <c r="Y36" s="253"/>
      <c r="Z36" s="253"/>
      <c r="AA36" s="160" t="str">
        <f>IF($S$36=0,"","円")</f>
        <v/>
      </c>
      <c r="AB36" s="198"/>
      <c r="AC36" s="254">
        <f t="shared" ref="AC36" si="4">L36*S36</f>
        <v>0</v>
      </c>
      <c r="AD36" s="254"/>
      <c r="AE36" s="254"/>
      <c r="AF36" s="254"/>
      <c r="AG36" s="254"/>
      <c r="AH36" s="254"/>
      <c r="AI36" s="254"/>
      <c r="AJ36" s="197"/>
      <c r="AK36" s="255" t="str">
        <f>IF(ISBLANK($L$36)=TRUE,"","円")</f>
        <v/>
      </c>
      <c r="AL36" s="256"/>
      <c r="AO36" s="22"/>
      <c r="AP36" s="47" t="str">
        <f t="shared" ca="1" si="3"/>
        <v>=VLOOKUP($D$4,委託料一覧!$A$6:$BS$34,委託料一覧!AT3,FALSE)</v>
      </c>
      <c r="AQ36" s="45"/>
      <c r="AR36" s="45"/>
      <c r="AS36" s="45"/>
      <c r="AT36" s="46"/>
      <c r="AU36" s="46"/>
      <c r="AV36" s="46"/>
      <c r="AW36" s="46"/>
      <c r="AX36" s="46"/>
      <c r="AY36" s="46"/>
      <c r="AZ36" s="46"/>
      <c r="BA36" s="46"/>
      <c r="BB36" s="46"/>
      <c r="BC36" s="46"/>
      <c r="BD36" s="46"/>
      <c r="BE36" s="46"/>
      <c r="BF36" s="46"/>
      <c r="BG36" s="46"/>
      <c r="BH36" s="46"/>
      <c r="BI36" s="46"/>
      <c r="BJ36" s="46"/>
      <c r="BK36" s="46"/>
      <c r="BL36" s="46"/>
      <c r="BM36" s="46"/>
    </row>
    <row r="37" spans="1:65" s="2" customFormat="1" ht="15" customHeight="1" x14ac:dyDescent="0.15">
      <c r="A37" s="148" t="s">
        <v>317</v>
      </c>
      <c r="B37" s="149"/>
      <c r="C37" s="149"/>
      <c r="D37" s="149"/>
      <c r="E37" s="149"/>
      <c r="F37" s="149"/>
      <c r="G37" s="158" t="str">
        <f>委託料一覧!AW5</f>
        <v>９価</v>
      </c>
      <c r="H37" s="159"/>
      <c r="I37" s="159"/>
      <c r="J37" s="159"/>
      <c r="K37" s="160"/>
      <c r="L37" s="248"/>
      <c r="M37" s="257"/>
      <c r="N37" s="257"/>
      <c r="O37" s="257"/>
      <c r="P37" s="257"/>
      <c r="Q37" s="160" t="str">
        <f>IF(ISBLANK($L$37)=TRUE,"","人")</f>
        <v/>
      </c>
      <c r="R37" s="198"/>
      <c r="S37" s="197">
        <f>VLOOKUP($D$4,委託料一覧!$A$6:$BS$34,委託料一覧!AW3,FALSE)</f>
        <v>0</v>
      </c>
      <c r="T37" s="209"/>
      <c r="U37" s="209"/>
      <c r="V37" s="209"/>
      <c r="W37" s="209"/>
      <c r="X37" s="209"/>
      <c r="Y37" s="209"/>
      <c r="Z37" s="209"/>
      <c r="AA37" s="160" t="str">
        <f>IF($S$37=0,"","円")</f>
        <v/>
      </c>
      <c r="AB37" s="198"/>
      <c r="AC37" s="196">
        <f t="shared" si="1"/>
        <v>0</v>
      </c>
      <c r="AD37" s="196"/>
      <c r="AE37" s="196"/>
      <c r="AF37" s="196"/>
      <c r="AG37" s="196"/>
      <c r="AH37" s="196"/>
      <c r="AI37" s="196"/>
      <c r="AJ37" s="197"/>
      <c r="AK37" s="160" t="str">
        <f>IF(ISBLANK($L$37)=TRUE,"","円")</f>
        <v/>
      </c>
      <c r="AL37" s="198"/>
      <c r="AO37" s="22"/>
      <c r="AP37" s="22" t="str">
        <f t="shared" ca="1" si="3"/>
        <v>=VLOOKUP($D$4,委託料一覧!$A$6:$BS$34,委託料一覧!AW3,FALSE)</v>
      </c>
      <c r="AQ37" s="22"/>
      <c r="AR37" s="22"/>
      <c r="AS37" s="22"/>
    </row>
    <row r="38" spans="1:65" s="2" customFormat="1" ht="15" customHeight="1" x14ac:dyDescent="0.15">
      <c r="A38" s="150" t="s">
        <v>49</v>
      </c>
      <c r="B38" s="151"/>
      <c r="C38" s="151"/>
      <c r="D38" s="151"/>
      <c r="E38" s="151"/>
      <c r="F38" s="151"/>
      <c r="G38" s="151"/>
      <c r="H38" s="151"/>
      <c r="I38" s="151"/>
      <c r="J38" s="151"/>
      <c r="K38" s="152"/>
      <c r="L38" s="222"/>
      <c r="M38" s="222"/>
      <c r="N38" s="222"/>
      <c r="O38" s="222"/>
      <c r="P38" s="223"/>
      <c r="Q38" s="163" t="str">
        <f>IF(ISBLANK($L$38)=TRUE,"","人")</f>
        <v/>
      </c>
      <c r="R38" s="224"/>
      <c r="S38" s="225">
        <f>VLOOKUP($D$4,委託料一覧!$A$6:$BS$34,委託料一覧!AX3,FALSE)</f>
        <v>0</v>
      </c>
      <c r="T38" s="226"/>
      <c r="U38" s="226"/>
      <c r="V38" s="226"/>
      <c r="W38" s="226"/>
      <c r="X38" s="226"/>
      <c r="Y38" s="226"/>
      <c r="Z38" s="226"/>
      <c r="AA38" s="160" t="str">
        <f>IF($S$38=0,"","円")</f>
        <v/>
      </c>
      <c r="AB38" s="198"/>
      <c r="AC38" s="227">
        <f t="shared" si="1"/>
        <v>0</v>
      </c>
      <c r="AD38" s="227"/>
      <c r="AE38" s="227"/>
      <c r="AF38" s="227"/>
      <c r="AG38" s="227"/>
      <c r="AH38" s="227"/>
      <c r="AI38" s="227"/>
      <c r="AJ38" s="225"/>
      <c r="AK38" s="163" t="str">
        <f>IF(ISBLANK($L$38)=TRUE,"","円")</f>
        <v/>
      </c>
      <c r="AL38" s="224"/>
      <c r="AO38" s="22"/>
      <c r="AP38" s="22" t="str">
        <f t="shared" ca="1" si="3"/>
        <v>=VLOOKUP($D$4,委託料一覧!$A$6:$BS$34,委託料一覧!AX3,FALSE)</v>
      </c>
      <c r="AQ38" s="22"/>
      <c r="AR38" s="22"/>
      <c r="AS38" s="22"/>
    </row>
    <row r="39" spans="1:65" s="2" customFormat="1" ht="15" customHeight="1" x14ac:dyDescent="0.15">
      <c r="A39" s="134" t="s">
        <v>66</v>
      </c>
      <c r="B39" s="140"/>
      <c r="C39" s="140"/>
      <c r="D39" s="140"/>
      <c r="E39" s="140"/>
      <c r="F39" s="140"/>
      <c r="G39" s="140"/>
      <c r="H39" s="140"/>
      <c r="I39" s="140"/>
      <c r="J39" s="140"/>
      <c r="K39" s="141"/>
      <c r="L39" s="222"/>
      <c r="M39" s="222"/>
      <c r="N39" s="222"/>
      <c r="O39" s="222"/>
      <c r="P39" s="223"/>
      <c r="Q39" s="163" t="str">
        <f>IF(ISBLANK($L$39)=TRUE,"","人")</f>
        <v/>
      </c>
      <c r="R39" s="224"/>
      <c r="S39" s="225">
        <f>VLOOKUP($D$4,委託料一覧!$A$6:$BS$34,委託料一覧!AY3,FALSE)</f>
        <v>0</v>
      </c>
      <c r="T39" s="226"/>
      <c r="U39" s="226"/>
      <c r="V39" s="226"/>
      <c r="W39" s="226"/>
      <c r="X39" s="226"/>
      <c r="Y39" s="226"/>
      <c r="Z39" s="226"/>
      <c r="AA39" s="160" t="str">
        <f>IF($S$39=0,"","円")</f>
        <v/>
      </c>
      <c r="AB39" s="198"/>
      <c r="AC39" s="227">
        <f t="shared" si="1"/>
        <v>0</v>
      </c>
      <c r="AD39" s="227"/>
      <c r="AE39" s="227"/>
      <c r="AF39" s="227"/>
      <c r="AG39" s="227"/>
      <c r="AH39" s="227"/>
      <c r="AI39" s="227"/>
      <c r="AJ39" s="225"/>
      <c r="AK39" s="163" t="str">
        <f>IF(ISBLANK($L$39)=TRUE,"","円")</f>
        <v/>
      </c>
      <c r="AL39" s="224"/>
      <c r="AO39" s="22"/>
      <c r="AP39" s="22" t="str">
        <f t="shared" ca="1" si="3"/>
        <v>=VLOOKUP($D$4,委託料一覧!$A$6:$BS$34,委託料一覧!AY3,FALSE)</v>
      </c>
      <c r="AQ39" s="22"/>
      <c r="AR39" s="22"/>
      <c r="AS39" s="22"/>
    </row>
    <row r="40" spans="1:65" s="2" customFormat="1" ht="15" customHeight="1" x14ac:dyDescent="0.15">
      <c r="A40" s="134" t="s">
        <v>38</v>
      </c>
      <c r="B40" s="135"/>
      <c r="C40" s="135"/>
      <c r="D40" s="135"/>
      <c r="E40" s="135"/>
      <c r="F40" s="136"/>
      <c r="G40" s="238" t="str">
        <f>委託料一覧!AZ5</f>
        <v>1価</v>
      </c>
      <c r="H40" s="239"/>
      <c r="I40" s="239"/>
      <c r="J40" s="239"/>
      <c r="K40" s="240"/>
      <c r="L40" s="241"/>
      <c r="M40" s="241"/>
      <c r="N40" s="241"/>
      <c r="O40" s="241"/>
      <c r="P40" s="242"/>
      <c r="Q40" s="240" t="str">
        <f>IF(ISBLANK($L$40)=TRUE,"","人")</f>
        <v/>
      </c>
      <c r="R40" s="243"/>
      <c r="S40" s="244">
        <f>VLOOKUP($D$4,委託料一覧!$A$6:$BS$34,委託料一覧!AZ3,FALSE)</f>
        <v>0</v>
      </c>
      <c r="T40" s="245"/>
      <c r="U40" s="245"/>
      <c r="V40" s="245"/>
      <c r="W40" s="245"/>
      <c r="X40" s="245"/>
      <c r="Y40" s="245"/>
      <c r="Z40" s="245"/>
      <c r="AA40" s="240" t="str">
        <f>IF($S$40=0,"","円")</f>
        <v/>
      </c>
      <c r="AB40" s="243"/>
      <c r="AC40" s="246">
        <f t="shared" si="1"/>
        <v>0</v>
      </c>
      <c r="AD40" s="246"/>
      <c r="AE40" s="246"/>
      <c r="AF40" s="246"/>
      <c r="AG40" s="246"/>
      <c r="AH40" s="246"/>
      <c r="AI40" s="246"/>
      <c r="AJ40" s="244"/>
      <c r="AK40" s="240" t="str">
        <f>IF(ISBLANK($L$40)=TRUE,"","円")</f>
        <v/>
      </c>
      <c r="AL40" s="243"/>
      <c r="AO40" s="22"/>
      <c r="AP40" s="22" t="str">
        <f t="shared" ca="1" si="3"/>
        <v>=VLOOKUP($D$4,委託料一覧!$A$6:$BS$34,委託料一覧!AZ3,FALSE)</v>
      </c>
      <c r="AQ40" s="22"/>
      <c r="AR40" s="22"/>
      <c r="AS40" s="22"/>
    </row>
    <row r="41" spans="1:65" s="2" customFormat="1" ht="15" customHeight="1" x14ac:dyDescent="0.15">
      <c r="A41" s="137"/>
      <c r="B41" s="138"/>
      <c r="C41" s="138"/>
      <c r="D41" s="138"/>
      <c r="E41" s="138"/>
      <c r="F41" s="139"/>
      <c r="G41" s="158" t="str">
        <f>委託料一覧!BA5</f>
        <v>5価</v>
      </c>
      <c r="H41" s="159"/>
      <c r="I41" s="159"/>
      <c r="J41" s="159"/>
      <c r="K41" s="160"/>
      <c r="L41" s="247"/>
      <c r="M41" s="247"/>
      <c r="N41" s="247"/>
      <c r="O41" s="247"/>
      <c r="P41" s="248"/>
      <c r="Q41" s="160" t="str">
        <f>IF(ISBLANK($L$41)=TRUE,"","人")</f>
        <v/>
      </c>
      <c r="R41" s="198"/>
      <c r="S41" s="197">
        <f>VLOOKUP($D$4,委託料一覧!$A$6:$BS$34,委託料一覧!BA3,FALSE)</f>
        <v>0</v>
      </c>
      <c r="T41" s="209"/>
      <c r="U41" s="209"/>
      <c r="V41" s="209"/>
      <c r="W41" s="209"/>
      <c r="X41" s="209"/>
      <c r="Y41" s="209"/>
      <c r="Z41" s="209"/>
      <c r="AA41" s="160" t="str">
        <f>IF($S$41=0,"","円")</f>
        <v/>
      </c>
      <c r="AB41" s="198"/>
      <c r="AC41" s="196">
        <f>L41*S41</f>
        <v>0</v>
      </c>
      <c r="AD41" s="196"/>
      <c r="AE41" s="196"/>
      <c r="AF41" s="196"/>
      <c r="AG41" s="196"/>
      <c r="AH41" s="196"/>
      <c r="AI41" s="196"/>
      <c r="AJ41" s="197"/>
      <c r="AK41" s="160" t="str">
        <f>IF(ISBLANK($L$41)=TRUE,"","円")</f>
        <v/>
      </c>
      <c r="AL41" s="198"/>
      <c r="AO41" s="22"/>
      <c r="AP41" s="22" t="str">
        <f t="shared" ca="1" si="3"/>
        <v>=VLOOKUP($D$4,委託料一覧!$A$6:$BS$34,委託料一覧!BA3,FALSE)</v>
      </c>
      <c r="AQ41" s="22"/>
      <c r="AR41" s="22"/>
      <c r="AS41" s="22"/>
    </row>
    <row r="42" spans="1:65" s="2" customFormat="1" ht="15" customHeight="1" x14ac:dyDescent="0.15">
      <c r="A42" s="281" t="s">
        <v>318</v>
      </c>
      <c r="B42" s="282"/>
      <c r="C42" s="282"/>
      <c r="D42" s="282"/>
      <c r="E42" s="282"/>
      <c r="F42" s="282"/>
      <c r="G42" s="282"/>
      <c r="H42" s="282"/>
      <c r="I42" s="282"/>
      <c r="J42" s="282"/>
      <c r="K42" s="283"/>
      <c r="L42" s="210"/>
      <c r="M42" s="211"/>
      <c r="N42" s="211"/>
      <c r="O42" s="211"/>
      <c r="P42" s="211"/>
      <c r="Q42" s="160" t="str">
        <f>IF(ISBLANK($L$41)=TRUE,"","人")</f>
        <v/>
      </c>
      <c r="R42" s="198"/>
      <c r="S42" s="197">
        <f>VLOOKUP($D$4,委託料一覧!$A$6:$BS$34,委託料一覧!BB3,FALSE)</f>
        <v>0</v>
      </c>
      <c r="T42" s="209"/>
      <c r="U42" s="209"/>
      <c r="V42" s="209"/>
      <c r="W42" s="209"/>
      <c r="X42" s="209"/>
      <c r="Y42" s="209"/>
      <c r="Z42" s="209"/>
      <c r="AA42" s="160" t="str">
        <f>IF($S$42=0,"","円")</f>
        <v/>
      </c>
      <c r="AB42" s="198"/>
      <c r="AC42" s="196">
        <f>L42*S42</f>
        <v>0</v>
      </c>
      <c r="AD42" s="196"/>
      <c r="AE42" s="196"/>
      <c r="AF42" s="196"/>
      <c r="AG42" s="196"/>
      <c r="AH42" s="196"/>
      <c r="AI42" s="196"/>
      <c r="AJ42" s="197"/>
      <c r="AK42" s="160" t="str">
        <f>IF(ISBLANK($L$42)=TRUE,"","円")</f>
        <v/>
      </c>
      <c r="AL42" s="198"/>
      <c r="AO42" s="22"/>
      <c r="AP42" s="22"/>
      <c r="AQ42" s="22"/>
      <c r="AR42" s="22"/>
      <c r="AS42" s="22"/>
    </row>
    <row r="43" spans="1:65" s="2" customFormat="1" ht="15" customHeight="1" x14ac:dyDescent="0.15">
      <c r="A43" s="134" t="s">
        <v>13</v>
      </c>
      <c r="B43" s="135"/>
      <c r="C43" s="135"/>
      <c r="D43" s="135"/>
      <c r="E43" s="135"/>
      <c r="F43" s="136"/>
      <c r="G43" s="228" t="str">
        <f>IF(VLOOKUP($D$4,委託料一覧!A6:BS34,委託料一覧!BN3,FALSE)=0,"",VLOOKUP($D$4,委託料一覧!A6:BS34,委託料一覧!BN3,FALSE))</f>
        <v/>
      </c>
      <c r="H43" s="229"/>
      <c r="I43" s="229"/>
      <c r="J43" s="229"/>
      <c r="K43" s="230"/>
      <c r="L43" s="231"/>
      <c r="M43" s="231"/>
      <c r="N43" s="231"/>
      <c r="O43" s="231"/>
      <c r="P43" s="232"/>
      <c r="Q43" s="233" t="str">
        <f>IF(G43="","",IF(ISBLANK(L43)=TRUE,"","人"))</f>
        <v/>
      </c>
      <c r="R43" s="234"/>
      <c r="S43" s="235">
        <f>VLOOKUP(D4,委託料一覧!A6:BS34,委託料一覧!BO3,FALSE)</f>
        <v>0</v>
      </c>
      <c r="T43" s="236"/>
      <c r="U43" s="236"/>
      <c r="V43" s="236"/>
      <c r="W43" s="236"/>
      <c r="X43" s="236"/>
      <c r="Y43" s="236"/>
      <c r="Z43" s="236"/>
      <c r="AA43" s="233" t="str">
        <f>IF(S43=0,"","円")</f>
        <v/>
      </c>
      <c r="AB43" s="234"/>
      <c r="AC43" s="237">
        <f t="shared" si="1"/>
        <v>0</v>
      </c>
      <c r="AD43" s="237"/>
      <c r="AE43" s="237"/>
      <c r="AF43" s="237"/>
      <c r="AG43" s="237"/>
      <c r="AH43" s="237"/>
      <c r="AI43" s="237"/>
      <c r="AJ43" s="235"/>
      <c r="AK43" s="233" t="str">
        <f>IF(G43="","",IF(ISBLANK(L43)=TRUE,"","円"))</f>
        <v/>
      </c>
      <c r="AL43" s="234"/>
      <c r="AO43" s="22" t="str">
        <f ca="1">_xlfn.FORMULATEXT(G43)</f>
        <v>=IF(VLOOKUP($D$4,委託料一覧!A6:BS34,委託料一覧!BN3,FALSE)=0,"",VLOOKUP($D$4,委託料一覧!A6:BS34,委託料一覧!BN3,FALSE))</v>
      </c>
      <c r="AP43" s="22" t="str">
        <f ca="1">_xlfn.FORMULATEXT(S43)</f>
        <v>=VLOOKUP(D4,委託料一覧!A6:BS34,委託料一覧!BO3,FALSE)</v>
      </c>
      <c r="AQ43" s="22"/>
      <c r="AR43" s="22"/>
      <c r="AS43" s="22"/>
    </row>
    <row r="44" spans="1:65" s="2" customFormat="1" ht="15" customHeight="1" x14ac:dyDescent="0.15">
      <c r="A44" s="137"/>
      <c r="B44" s="138"/>
      <c r="C44" s="138"/>
      <c r="D44" s="138"/>
      <c r="E44" s="138"/>
      <c r="F44" s="139"/>
      <c r="G44" s="204" t="str">
        <f>IF(VLOOKUP($D$4,委託料一覧!A6:BS34,委託料一覧!BP3,FALSE)=0,"",VLOOKUP($D$4,委託料一覧!A6:BS34,委託料一覧!BP3,FALSE))</f>
        <v/>
      </c>
      <c r="H44" s="205"/>
      <c r="I44" s="205"/>
      <c r="J44" s="205"/>
      <c r="K44" s="206"/>
      <c r="L44" s="214"/>
      <c r="M44" s="214"/>
      <c r="N44" s="214"/>
      <c r="O44" s="214"/>
      <c r="P44" s="215"/>
      <c r="Q44" s="216" t="str">
        <f>IF(G44="無し","",IF(ISBLANK(L44)=TRUE,"","人"))</f>
        <v/>
      </c>
      <c r="R44" s="217"/>
      <c r="S44" s="218">
        <f>VLOOKUP(D4,委託料一覧!A6:BS34,委託料一覧!BQ3,FALSE)</f>
        <v>0</v>
      </c>
      <c r="T44" s="219"/>
      <c r="U44" s="219"/>
      <c r="V44" s="219"/>
      <c r="W44" s="219"/>
      <c r="X44" s="219"/>
      <c r="Y44" s="219"/>
      <c r="Z44" s="219"/>
      <c r="AA44" s="220" t="str">
        <f>IF(S44=0,"","円")</f>
        <v/>
      </c>
      <c r="AB44" s="216"/>
      <c r="AC44" s="221">
        <f t="shared" si="1"/>
        <v>0</v>
      </c>
      <c r="AD44" s="221"/>
      <c r="AE44" s="221"/>
      <c r="AF44" s="221"/>
      <c r="AG44" s="221"/>
      <c r="AH44" s="221"/>
      <c r="AI44" s="221"/>
      <c r="AJ44" s="218"/>
      <c r="AK44" s="216" t="str">
        <f>IF(G44="無し","",IF(ISBLANK(L44)=TRUE,"","円"))</f>
        <v/>
      </c>
      <c r="AL44" s="217"/>
      <c r="AO44" s="22" t="str">
        <f ca="1">_xlfn.FORMULATEXT(G44)</f>
        <v>=IF(VLOOKUP($D$4,委託料一覧!A6:BS34,委託料一覧!BP3,FALSE)=0,"",VLOOKUP($D$4,委託料一覧!A6:BS34,委託料一覧!BP3,FALSE))</v>
      </c>
      <c r="AP44" s="22" t="str">
        <f ca="1">_xlfn.FORMULATEXT(S44)</f>
        <v>=VLOOKUP(D4,委託料一覧!A6:BS34,委託料一覧!BQ3,FALSE)</v>
      </c>
      <c r="AQ44" s="22"/>
      <c r="AR44" s="22"/>
      <c r="AS44" s="22"/>
    </row>
    <row r="45" spans="1:65" s="2" customFormat="1" ht="15" customHeight="1" x14ac:dyDescent="0.15">
      <c r="A45" s="193" t="s">
        <v>68</v>
      </c>
      <c r="B45" s="194"/>
      <c r="C45" s="194"/>
      <c r="D45" s="194"/>
      <c r="E45" s="194"/>
      <c r="F45" s="194"/>
      <c r="G45" s="194"/>
      <c r="H45" s="194"/>
      <c r="I45" s="194"/>
      <c r="J45" s="194"/>
      <c r="K45" s="195"/>
      <c r="L45" s="196">
        <f>SUM(L15:P44)</f>
        <v>0</v>
      </c>
      <c r="M45" s="196"/>
      <c r="N45" s="196"/>
      <c r="O45" s="196"/>
      <c r="P45" s="197"/>
      <c r="Q45" s="160" t="str">
        <f>IF($L$45=0,"","人")</f>
        <v/>
      </c>
      <c r="R45" s="198"/>
      <c r="S45" s="199"/>
      <c r="T45" s="200"/>
      <c r="U45" s="200"/>
      <c r="V45" s="200"/>
      <c r="W45" s="200"/>
      <c r="X45" s="200"/>
      <c r="Y45" s="200"/>
      <c r="Z45" s="200"/>
      <c r="AA45" s="200"/>
      <c r="AB45" s="201"/>
      <c r="AC45" s="202">
        <f>SUM(AC15:AJ44)</f>
        <v>0</v>
      </c>
      <c r="AD45" s="202"/>
      <c r="AE45" s="202"/>
      <c r="AF45" s="202"/>
      <c r="AG45" s="202"/>
      <c r="AH45" s="202"/>
      <c r="AI45" s="202"/>
      <c r="AJ45" s="203"/>
      <c r="AK45" s="160" t="str">
        <f>IF(AC45=0,"","円")</f>
        <v/>
      </c>
      <c r="AL45" s="198"/>
      <c r="AO45" s="22"/>
      <c r="AP45" s="22"/>
      <c r="AQ45" s="22"/>
      <c r="AR45" s="22"/>
      <c r="AS45" s="22"/>
    </row>
    <row r="46" spans="1:65" s="2" customFormat="1" ht="5.0999999999999996" customHeight="1" x14ac:dyDescent="0.15">
      <c r="A46" s="6"/>
      <c r="B46" s="6"/>
      <c r="C46" s="6"/>
      <c r="D46" s="6"/>
      <c r="E46" s="6"/>
      <c r="F46" s="6"/>
      <c r="G46" s="9"/>
      <c r="H46" s="6"/>
      <c r="I46" s="6"/>
      <c r="J46" s="6"/>
      <c r="K46" s="6"/>
      <c r="L46" s="11"/>
      <c r="M46" s="11"/>
      <c r="N46" s="11"/>
      <c r="O46" s="11"/>
      <c r="P46" s="11"/>
      <c r="Q46" s="14"/>
      <c r="R46" s="14"/>
      <c r="S46" s="14"/>
      <c r="T46" s="14"/>
      <c r="U46" s="14"/>
      <c r="V46" s="14"/>
      <c r="W46" s="14"/>
      <c r="X46" s="14"/>
      <c r="Y46" s="14"/>
      <c r="Z46" s="14"/>
      <c r="AA46" s="14"/>
      <c r="AB46" s="14"/>
      <c r="AC46" s="11"/>
      <c r="AD46" s="11"/>
      <c r="AE46" s="11"/>
      <c r="AF46" s="11"/>
      <c r="AG46" s="11"/>
      <c r="AH46" s="11"/>
      <c r="AI46" s="11"/>
      <c r="AJ46" s="11"/>
      <c r="AK46" s="6"/>
      <c r="AL46" s="6"/>
    </row>
    <row r="47" spans="1:65" s="3" customFormat="1" ht="26.65" customHeight="1" x14ac:dyDescent="0.15">
      <c r="A47" s="178" t="s">
        <v>72</v>
      </c>
      <c r="B47" s="179"/>
      <c r="C47" s="179"/>
      <c r="D47" s="179"/>
      <c r="E47" s="179"/>
      <c r="F47" s="180"/>
      <c r="G47" s="207" t="str">
        <f>IF(VLOOKUP($D$4,委託料一覧!A6:BS34,委託料一覧!BR3,FALSE)=0,"",VLOOKUP($D$4,委託料一覧!A6:BS34,委託料一覧!BR3,FALSE))</f>
        <v/>
      </c>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8"/>
    </row>
    <row r="48" spans="1:65" s="3" customFormat="1" ht="71.25" customHeight="1" x14ac:dyDescent="0.15">
      <c r="A48" s="178" t="s">
        <v>73</v>
      </c>
      <c r="B48" s="179"/>
      <c r="C48" s="179"/>
      <c r="D48" s="179"/>
      <c r="E48" s="179"/>
      <c r="F48" s="180"/>
      <c r="G48" s="181" t="str">
        <f>IF(VLOOKUP($D$4,委託料一覧!A6:BS34,委託料一覧!BS3,FALSE)=0,"",VLOOKUP($D$4,委託料一覧!A6:BS34,委託料一覧!BS3,FALSE))</f>
        <v/>
      </c>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3"/>
    </row>
    <row r="49" spans="1:254" s="2" customFormat="1" ht="5.0999999999999996" customHeight="1" x14ac:dyDescent="0.15"/>
    <row r="50" spans="1:254" s="2" customFormat="1" ht="15" customHeight="1" x14ac:dyDescent="0.15">
      <c r="A50" s="1" t="s">
        <v>26</v>
      </c>
    </row>
    <row r="51" spans="1:254" s="2" customFormat="1" ht="15" customHeight="1" x14ac:dyDescent="0.15">
      <c r="A51" s="161" t="s">
        <v>5</v>
      </c>
      <c r="B51" s="162"/>
      <c r="C51" s="162"/>
      <c r="D51" s="162"/>
      <c r="E51" s="162"/>
      <c r="F51" s="163"/>
      <c r="G51" s="184"/>
      <c r="H51" s="185"/>
      <c r="I51" s="185"/>
      <c r="J51" s="185"/>
      <c r="K51" s="185"/>
      <c r="L51" s="185"/>
      <c r="M51" s="185"/>
      <c r="N51" s="185"/>
      <c r="O51" s="185"/>
      <c r="P51" s="185"/>
      <c r="Q51" s="185"/>
      <c r="R51" s="186"/>
      <c r="S51" s="161" t="s">
        <v>52</v>
      </c>
      <c r="T51" s="162"/>
      <c r="U51" s="162"/>
      <c r="V51" s="162"/>
      <c r="W51" s="162"/>
      <c r="X51" s="163"/>
      <c r="Y51" s="184"/>
      <c r="Z51" s="187"/>
      <c r="AA51" s="187"/>
      <c r="AB51" s="187"/>
      <c r="AC51" s="187"/>
      <c r="AD51" s="187"/>
      <c r="AE51" s="187"/>
      <c r="AF51" s="187"/>
      <c r="AG51" s="187"/>
      <c r="AH51" s="187"/>
      <c r="AI51" s="187"/>
      <c r="AJ51" s="187"/>
      <c r="AK51" s="187"/>
      <c r="AL51" s="188"/>
    </row>
    <row r="52" spans="1:254" s="2" customFormat="1" ht="15" customHeight="1" x14ac:dyDescent="0.15">
      <c r="A52" s="161" t="s">
        <v>31</v>
      </c>
      <c r="B52" s="162"/>
      <c r="C52" s="162"/>
      <c r="D52" s="162"/>
      <c r="E52" s="162"/>
      <c r="F52" s="163"/>
      <c r="G52" s="189"/>
      <c r="H52" s="189"/>
      <c r="I52" s="189"/>
      <c r="J52" s="189"/>
      <c r="K52" s="189"/>
      <c r="L52" s="189"/>
      <c r="M52" s="189"/>
      <c r="N52" s="189"/>
      <c r="O52" s="189"/>
      <c r="P52" s="189"/>
      <c r="Q52" s="189"/>
      <c r="R52" s="190"/>
      <c r="S52" s="161" t="s">
        <v>74</v>
      </c>
      <c r="T52" s="162"/>
      <c r="U52" s="162"/>
      <c r="V52" s="162"/>
      <c r="W52" s="162"/>
      <c r="X52" s="163"/>
      <c r="Y52" s="212"/>
      <c r="Z52" s="212"/>
      <c r="AA52" s="212"/>
      <c r="AB52" s="212"/>
      <c r="AC52" s="212"/>
      <c r="AD52" s="212"/>
      <c r="AE52" s="212"/>
      <c r="AF52" s="212"/>
      <c r="AG52" s="212"/>
      <c r="AH52" s="212"/>
      <c r="AI52" s="212"/>
      <c r="AJ52" s="212"/>
      <c r="AK52" s="212"/>
      <c r="AL52" s="213"/>
    </row>
    <row r="53" spans="1:254" s="2" customFormat="1" ht="15" customHeight="1" x14ac:dyDescent="0.15">
      <c r="A53" s="167" t="s">
        <v>65</v>
      </c>
      <c r="B53" s="168"/>
      <c r="C53" s="168"/>
      <c r="D53" s="168"/>
      <c r="E53" s="168"/>
      <c r="F53" s="169"/>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0"/>
      <c r="AF53" s="170"/>
      <c r="AG53" s="170"/>
      <c r="AH53" s="170"/>
      <c r="AI53" s="170"/>
      <c r="AJ53" s="170"/>
      <c r="AK53" s="170"/>
      <c r="AL53" s="171"/>
    </row>
    <row r="54" spans="1:254" s="2" customFormat="1" ht="15" customHeight="1" x14ac:dyDescent="0.15">
      <c r="A54" s="172" t="s">
        <v>75</v>
      </c>
      <c r="B54" s="173"/>
      <c r="C54" s="173"/>
      <c r="D54" s="173"/>
      <c r="E54" s="173"/>
      <c r="F54" s="174"/>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2"/>
    </row>
    <row r="55" spans="1:254" s="2" customFormat="1" ht="5.0999999999999996" customHeight="1" x14ac:dyDescent="0.15"/>
    <row r="56" spans="1:254" s="4" customFormat="1" ht="15" customHeight="1" x14ac:dyDescent="0.15">
      <c r="A56" s="7" t="s">
        <v>76</v>
      </c>
      <c r="B56" s="175" t="s">
        <v>45</v>
      </c>
      <c r="C56" s="175"/>
      <c r="D56" s="175"/>
      <c r="E56" s="175"/>
      <c r="F56" s="175"/>
      <c r="G56" s="7" t="s">
        <v>25</v>
      </c>
      <c r="H56" s="4" t="s">
        <v>35</v>
      </c>
    </row>
    <row r="57" spans="1:254" s="4" customFormat="1" ht="15" customHeight="1" x14ac:dyDescent="0.15">
      <c r="A57" s="7" t="s">
        <v>76</v>
      </c>
      <c r="B57" s="175" t="s">
        <v>77</v>
      </c>
      <c r="C57" s="175"/>
      <c r="D57" s="175"/>
      <c r="E57" s="175"/>
      <c r="F57" s="175"/>
      <c r="G57" s="7" t="s">
        <v>25</v>
      </c>
      <c r="H57" s="4" t="s">
        <v>325</v>
      </c>
    </row>
    <row r="58" spans="1:254" s="4" customFormat="1" ht="15" customHeight="1" x14ac:dyDescent="0.15">
      <c r="A58" s="7"/>
      <c r="B58" s="175"/>
      <c r="C58" s="175"/>
      <c r="D58" s="175"/>
      <c r="E58" s="175"/>
      <c r="F58" s="175"/>
      <c r="G58" s="7"/>
      <c r="H58" s="4" t="s">
        <v>326</v>
      </c>
      <c r="IT58" s="23"/>
    </row>
    <row r="59" spans="1:254" s="4" customFormat="1" ht="15" customHeight="1" x14ac:dyDescent="0.15">
      <c r="A59" s="7"/>
      <c r="B59" s="175"/>
      <c r="C59" s="175"/>
      <c r="D59" s="175"/>
      <c r="E59" s="175"/>
      <c r="F59" s="175"/>
      <c r="H59" s="176" t="s">
        <v>62</v>
      </c>
      <c r="I59" s="176"/>
      <c r="J59" s="176"/>
      <c r="K59" s="176"/>
      <c r="L59" s="176"/>
      <c r="M59" s="176"/>
      <c r="N59" s="176"/>
      <c r="O59" s="177" t="str">
        <f>IF(VLOOKUP($D$4,委託料一覧!A6:BS34,2,FALSE)=0,"",VLOOKUP($D$4,委託料一覧!A6:BS34,2,FALSE))</f>
        <v/>
      </c>
      <c r="P59" s="177"/>
      <c r="Q59" s="177"/>
      <c r="R59" s="177"/>
      <c r="S59" s="177"/>
      <c r="T59" s="177"/>
      <c r="U59" s="177"/>
      <c r="V59" s="177"/>
      <c r="W59" s="177"/>
      <c r="X59" s="177"/>
      <c r="Y59" s="177"/>
      <c r="Z59" s="176" t="s">
        <v>1</v>
      </c>
      <c r="AA59" s="176"/>
      <c r="AB59" s="176"/>
      <c r="AC59" s="177" t="str">
        <f>IF(VLOOKUP($D$4,委託料一覧!A6:BS34,5,FALSE)=0,"",VLOOKUP($D$4,委託料一覧!A6:BS34,5,FALSE))</f>
        <v/>
      </c>
      <c r="AD59" s="177"/>
      <c r="AE59" s="177"/>
      <c r="AF59" s="177"/>
      <c r="AG59" s="177"/>
      <c r="AH59" s="177"/>
      <c r="AI59" s="177"/>
      <c r="AJ59" s="177"/>
      <c r="AK59" s="177"/>
      <c r="AL59" s="177"/>
      <c r="IR59" s="23"/>
    </row>
    <row r="60" spans="1:254" s="4" customFormat="1" ht="15" customHeight="1" x14ac:dyDescent="0.15">
      <c r="A60" s="132"/>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IR60" s="23"/>
    </row>
    <row r="61" spans="1:254" ht="18.75" customHeight="1" x14ac:dyDescent="0.15">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O61" s="21" t="s">
        <v>89</v>
      </c>
    </row>
    <row r="62" spans="1:254" ht="18.75" customHeight="1" x14ac:dyDescent="0.15">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O62" s="21" t="s">
        <v>97</v>
      </c>
    </row>
  </sheetData>
  <sheetProtection algorithmName="SHA-512" hashValue="aUlYZn9FoVF8gMhf8ZVPhFVvNtnBRgkHdpom7KHZ6KP8P9nClvx6OYIuKRkSBH83wfGrvNeBiqtEBZTerLfKtg==" saltValue="ZT/b9jcWs5LSpRyOEzV7TQ=="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15:P44" name="実績人数"/>
    <protectedRange sqref="G51" name="金融機関名"/>
    <protectedRange sqref="Y51" name="本支店名"/>
    <protectedRange sqref="G52" name="預金種別"/>
    <protectedRange sqref="Y52" name="口座番号"/>
    <protectedRange sqref="G53:AL54" name="口座名義"/>
  </protectedRanges>
  <mergeCells count="277">
    <mergeCell ref="A42:K42"/>
    <mergeCell ref="A35:F36"/>
    <mergeCell ref="A1:AL1"/>
    <mergeCell ref="A2:AL2"/>
    <mergeCell ref="AD3:AE3"/>
    <mergeCell ref="AG3:AH3"/>
    <mergeCell ref="AJ3:AK3"/>
    <mergeCell ref="D4:P4"/>
    <mergeCell ref="R5:V5"/>
    <mergeCell ref="X5:AK5"/>
    <mergeCell ref="R6:V6"/>
    <mergeCell ref="X6:AK6"/>
    <mergeCell ref="R7:V7"/>
    <mergeCell ref="X7:AK7"/>
    <mergeCell ref="X8:AJ8"/>
    <mergeCell ref="L9:M9"/>
    <mergeCell ref="O9:P9"/>
    <mergeCell ref="Q9:R9"/>
    <mergeCell ref="I11:N11"/>
    <mergeCell ref="P11:AA11"/>
    <mergeCell ref="AB11:AC11"/>
    <mergeCell ref="T13:AA13"/>
    <mergeCell ref="A14:F14"/>
    <mergeCell ref="G14:K14"/>
    <mergeCell ref="L14:R14"/>
    <mergeCell ref="S14:AB14"/>
    <mergeCell ref="AC14:AL14"/>
    <mergeCell ref="G15:K15"/>
    <mergeCell ref="L15:P15"/>
    <mergeCell ref="Q15:R15"/>
    <mergeCell ref="S15:Z15"/>
    <mergeCell ref="AA15:AB15"/>
    <mergeCell ref="AC15:AJ15"/>
    <mergeCell ref="AK15:AL15"/>
    <mergeCell ref="A15:F16"/>
    <mergeCell ref="G16:K16"/>
    <mergeCell ref="L16:P16"/>
    <mergeCell ref="Q16:R16"/>
    <mergeCell ref="S16:Z16"/>
    <mergeCell ref="AA16:AB16"/>
    <mergeCell ref="AC16:AJ16"/>
    <mergeCell ref="AK16:AL16"/>
    <mergeCell ref="G17:K17"/>
    <mergeCell ref="L17:P17"/>
    <mergeCell ref="Q17:R17"/>
    <mergeCell ref="S17:Z17"/>
    <mergeCell ref="AA17:AB17"/>
    <mergeCell ref="AC17:AJ17"/>
    <mergeCell ref="AK17:AL17"/>
    <mergeCell ref="G18:K18"/>
    <mergeCell ref="L18:P18"/>
    <mergeCell ref="Q18:R18"/>
    <mergeCell ref="S18:Z18"/>
    <mergeCell ref="AA18:AB18"/>
    <mergeCell ref="AC18:AJ18"/>
    <mergeCell ref="AK18:AL18"/>
    <mergeCell ref="A19:K19"/>
    <mergeCell ref="L19:P19"/>
    <mergeCell ref="Q19:R19"/>
    <mergeCell ref="S19:Z19"/>
    <mergeCell ref="AA19:AB19"/>
    <mergeCell ref="AC19:AJ19"/>
    <mergeCell ref="AK19:AL19"/>
    <mergeCell ref="G20:K20"/>
    <mergeCell ref="L20:P20"/>
    <mergeCell ref="Q20:R20"/>
    <mergeCell ref="S20:Z20"/>
    <mergeCell ref="AA20:AB20"/>
    <mergeCell ref="AC20:AJ20"/>
    <mergeCell ref="AK20:AL20"/>
    <mergeCell ref="G21:K21"/>
    <mergeCell ref="L21:P21"/>
    <mergeCell ref="Q21:R21"/>
    <mergeCell ref="S21:Z21"/>
    <mergeCell ref="AA21:AB21"/>
    <mergeCell ref="AC21:AJ21"/>
    <mergeCell ref="AK21:AL21"/>
    <mergeCell ref="L22:P22"/>
    <mergeCell ref="Q22:R22"/>
    <mergeCell ref="S22:Z22"/>
    <mergeCell ref="AA22:AB22"/>
    <mergeCell ref="AC22:AJ22"/>
    <mergeCell ref="AK22:AL22"/>
    <mergeCell ref="G23:K23"/>
    <mergeCell ref="L23:P23"/>
    <mergeCell ref="Q23:R23"/>
    <mergeCell ref="S23:Z23"/>
    <mergeCell ref="AA23:AB23"/>
    <mergeCell ref="AC23:AJ23"/>
    <mergeCell ref="AK23:AL23"/>
    <mergeCell ref="G22:K22"/>
    <mergeCell ref="L24:P24"/>
    <mergeCell ref="Q24:R24"/>
    <mergeCell ref="S24:Z24"/>
    <mergeCell ref="AA24:AB24"/>
    <mergeCell ref="AC24:AJ24"/>
    <mergeCell ref="AK24:AL24"/>
    <mergeCell ref="G25:K25"/>
    <mergeCell ref="L25:P25"/>
    <mergeCell ref="Q25:R25"/>
    <mergeCell ref="S25:Z25"/>
    <mergeCell ref="AA25:AB25"/>
    <mergeCell ref="AC25:AJ25"/>
    <mergeCell ref="AK25:AL25"/>
    <mergeCell ref="L26:P26"/>
    <mergeCell ref="Q26:R26"/>
    <mergeCell ref="S26:Z26"/>
    <mergeCell ref="AA26:AB26"/>
    <mergeCell ref="AC26:AJ26"/>
    <mergeCell ref="AK26:AL26"/>
    <mergeCell ref="G27:K27"/>
    <mergeCell ref="L27:P27"/>
    <mergeCell ref="Q27:R27"/>
    <mergeCell ref="S27:Z27"/>
    <mergeCell ref="AA27:AB27"/>
    <mergeCell ref="AC27:AJ27"/>
    <mergeCell ref="AK27:AL27"/>
    <mergeCell ref="L28:P28"/>
    <mergeCell ref="Q28:R28"/>
    <mergeCell ref="S28:Z28"/>
    <mergeCell ref="AA28:AB28"/>
    <mergeCell ref="AC28:AJ28"/>
    <mergeCell ref="AK28:AL28"/>
    <mergeCell ref="G29:K29"/>
    <mergeCell ref="L29:P29"/>
    <mergeCell ref="Q29:R29"/>
    <mergeCell ref="S29:Z29"/>
    <mergeCell ref="AA29:AB29"/>
    <mergeCell ref="AC29:AJ29"/>
    <mergeCell ref="AK29:AL29"/>
    <mergeCell ref="L30:P30"/>
    <mergeCell ref="Q30:R30"/>
    <mergeCell ref="S30:Z30"/>
    <mergeCell ref="AA30:AB30"/>
    <mergeCell ref="AC30:AJ30"/>
    <mergeCell ref="AK30:AL30"/>
    <mergeCell ref="G31:K31"/>
    <mergeCell ref="L31:P31"/>
    <mergeCell ref="Q31:R31"/>
    <mergeCell ref="S31:Z31"/>
    <mergeCell ref="AA31:AB31"/>
    <mergeCell ref="AC31:AJ31"/>
    <mergeCell ref="AK31:AL31"/>
    <mergeCell ref="L32:P32"/>
    <mergeCell ref="Q32:R32"/>
    <mergeCell ref="S32:Z32"/>
    <mergeCell ref="AA32:AB32"/>
    <mergeCell ref="AC32:AJ32"/>
    <mergeCell ref="AK32:AL32"/>
    <mergeCell ref="A33:K33"/>
    <mergeCell ref="L33:P33"/>
    <mergeCell ref="Q33:R33"/>
    <mergeCell ref="S33:Z33"/>
    <mergeCell ref="AA33:AB33"/>
    <mergeCell ref="AC33:AJ33"/>
    <mergeCell ref="AK33:AL33"/>
    <mergeCell ref="L34:P34"/>
    <mergeCell ref="Q34:R34"/>
    <mergeCell ref="S34:Z34"/>
    <mergeCell ref="AA34:AB34"/>
    <mergeCell ref="AC34:AJ34"/>
    <mergeCell ref="AK34:AL34"/>
    <mergeCell ref="L35:P35"/>
    <mergeCell ref="Q35:R35"/>
    <mergeCell ref="S35:Z35"/>
    <mergeCell ref="AA35:AB35"/>
    <mergeCell ref="AC35:AJ35"/>
    <mergeCell ref="AK35:AL35"/>
    <mergeCell ref="G36:K36"/>
    <mergeCell ref="L36:P36"/>
    <mergeCell ref="Q36:R36"/>
    <mergeCell ref="S36:Z36"/>
    <mergeCell ref="AA36:AB36"/>
    <mergeCell ref="AC36:AJ36"/>
    <mergeCell ref="AK36:AL36"/>
    <mergeCell ref="AA38:AB38"/>
    <mergeCell ref="G37:K37"/>
    <mergeCell ref="L37:P37"/>
    <mergeCell ref="Q37:R37"/>
    <mergeCell ref="S37:Z37"/>
    <mergeCell ref="AA37:AB37"/>
    <mergeCell ref="AC37:AJ37"/>
    <mergeCell ref="AK37:AL37"/>
    <mergeCell ref="L38:P38"/>
    <mergeCell ref="Q38:R38"/>
    <mergeCell ref="S38:Z38"/>
    <mergeCell ref="AC38:AJ38"/>
    <mergeCell ref="AK38:AL38"/>
    <mergeCell ref="A39:K39"/>
    <mergeCell ref="L39:P39"/>
    <mergeCell ref="Q39:R39"/>
    <mergeCell ref="S39:Z39"/>
    <mergeCell ref="AA39:AB39"/>
    <mergeCell ref="AC39:AJ39"/>
    <mergeCell ref="AK39:AL39"/>
    <mergeCell ref="G43:K43"/>
    <mergeCell ref="L43:P43"/>
    <mergeCell ref="Q43:R43"/>
    <mergeCell ref="S43:Z43"/>
    <mergeCell ref="AA43:AB43"/>
    <mergeCell ref="AC43:AJ43"/>
    <mergeCell ref="AK43:AL43"/>
    <mergeCell ref="G40:K40"/>
    <mergeCell ref="L40:P40"/>
    <mergeCell ref="Q40:R40"/>
    <mergeCell ref="S40:Z40"/>
    <mergeCell ref="AA40:AB40"/>
    <mergeCell ref="AC40:AJ40"/>
    <mergeCell ref="AK40:AL40"/>
    <mergeCell ref="G41:K41"/>
    <mergeCell ref="L41:P41"/>
    <mergeCell ref="Q41:R41"/>
    <mergeCell ref="S41:Z41"/>
    <mergeCell ref="AA41:AB41"/>
    <mergeCell ref="AC41:AJ41"/>
    <mergeCell ref="AK41:AL41"/>
    <mergeCell ref="L42:P42"/>
    <mergeCell ref="Q42:R42"/>
    <mergeCell ref="Y52:AL52"/>
    <mergeCell ref="L44:P44"/>
    <mergeCell ref="Q44:R44"/>
    <mergeCell ref="S44:Z44"/>
    <mergeCell ref="AA44:AB44"/>
    <mergeCell ref="AC44:AJ44"/>
    <mergeCell ref="AK44:AL44"/>
    <mergeCell ref="S42:Z42"/>
    <mergeCell ref="AA42:AB42"/>
    <mergeCell ref="AC42:AJ42"/>
    <mergeCell ref="AK42:AL42"/>
    <mergeCell ref="A45:K45"/>
    <mergeCell ref="L45:P45"/>
    <mergeCell ref="Q45:R45"/>
    <mergeCell ref="S45:AB45"/>
    <mergeCell ref="AC45:AJ45"/>
    <mergeCell ref="AK45:AL45"/>
    <mergeCell ref="G44:K44"/>
    <mergeCell ref="A47:F47"/>
    <mergeCell ref="G47:AL47"/>
    <mergeCell ref="B59:F59"/>
    <mergeCell ref="H59:N59"/>
    <mergeCell ref="O59:Y59"/>
    <mergeCell ref="Z59:AB59"/>
    <mergeCell ref="AC59:AL59"/>
    <mergeCell ref="S52:X52"/>
    <mergeCell ref="A48:F48"/>
    <mergeCell ref="G48:AL48"/>
    <mergeCell ref="A51:F51"/>
    <mergeCell ref="G51:R51"/>
    <mergeCell ref="S51:X51"/>
    <mergeCell ref="Y51:AL51"/>
    <mergeCell ref="A52:F52"/>
    <mergeCell ref="G52:R52"/>
    <mergeCell ref="G54:AL54"/>
    <mergeCell ref="A60:AL62"/>
    <mergeCell ref="A40:F41"/>
    <mergeCell ref="A43:F44"/>
    <mergeCell ref="A17:F18"/>
    <mergeCell ref="A20:F21"/>
    <mergeCell ref="A22:F24"/>
    <mergeCell ref="A25:F27"/>
    <mergeCell ref="A28:F30"/>
    <mergeCell ref="A31:F32"/>
    <mergeCell ref="A37:F37"/>
    <mergeCell ref="A38:K38"/>
    <mergeCell ref="G35:K35"/>
    <mergeCell ref="A34:K34"/>
    <mergeCell ref="G32:K32"/>
    <mergeCell ref="G30:K30"/>
    <mergeCell ref="G28:K28"/>
    <mergeCell ref="G26:K26"/>
    <mergeCell ref="G24:K24"/>
    <mergeCell ref="A53:F53"/>
    <mergeCell ref="G53:AL53"/>
    <mergeCell ref="A54:F54"/>
    <mergeCell ref="B56:F56"/>
    <mergeCell ref="B57:F57"/>
    <mergeCell ref="B58:F58"/>
  </mergeCells>
  <phoneticPr fontId="20"/>
  <conditionalFormatting sqref="G40:P40 AC40:AL40">
    <cfRule type="expression" dxfId="20" priority="53" stopIfTrue="1">
      <formula>$G$20&lt;&gt;""</formula>
    </cfRule>
  </conditionalFormatting>
  <conditionalFormatting sqref="G26:R26 AC26:AL26">
    <cfRule type="expression" dxfId="19" priority="34" stopIfTrue="1">
      <formula>$G$26&lt;&gt;""</formula>
    </cfRule>
  </conditionalFormatting>
  <conditionalFormatting sqref="G29:R29 AC29:AL29">
    <cfRule type="expression" dxfId="18" priority="35" stopIfTrue="1">
      <formula>$G$29&lt;&gt;""</formula>
    </cfRule>
  </conditionalFormatting>
  <conditionalFormatting sqref="G15:AL15">
    <cfRule type="expression" dxfId="17" priority="9" stopIfTrue="1">
      <formula>$G$17&lt;&gt;""</formula>
    </cfRule>
  </conditionalFormatting>
  <conditionalFormatting sqref="G17:AL17">
    <cfRule type="expression" dxfId="16" priority="31" stopIfTrue="1">
      <formula>$G$17&lt;&gt;""</formula>
    </cfRule>
  </conditionalFormatting>
  <conditionalFormatting sqref="G20:AL20">
    <cfRule type="expression" dxfId="15" priority="32" stopIfTrue="1">
      <formula>$G$20&lt;&gt;""</formula>
    </cfRule>
  </conditionalFormatting>
  <conditionalFormatting sqref="G23:AL23">
    <cfRule type="expression" dxfId="14" priority="33" stopIfTrue="1">
      <formula>$G$23&lt;&gt;""</formula>
    </cfRule>
  </conditionalFormatting>
  <conditionalFormatting sqref="G31:AL31">
    <cfRule type="expression" dxfId="13" priority="36" stopIfTrue="1">
      <formula>$G$31&lt;&gt;""</formula>
    </cfRule>
  </conditionalFormatting>
  <conditionalFormatting sqref="G43:AL43">
    <cfRule type="expression" dxfId="12" priority="54" stopIfTrue="1">
      <formula>$G$43&lt;&gt;""</formula>
    </cfRule>
  </conditionalFormatting>
  <conditionalFormatting sqref="L39:P39 AC39:AJ39">
    <cfRule type="expression" dxfId="11" priority="51" stopIfTrue="1">
      <formula>$G$39&lt;&gt;""</formula>
    </cfRule>
  </conditionalFormatting>
  <conditionalFormatting sqref="S26:AB26">
    <cfRule type="expression" dxfId="10" priority="41" stopIfTrue="1">
      <formula>$G$23&lt;&gt;""</formula>
    </cfRule>
  </conditionalFormatting>
  <conditionalFormatting sqref="S29:AB29">
    <cfRule type="expression" dxfId="9" priority="43" stopIfTrue="1">
      <formula>$G$23&lt;&gt;""</formula>
    </cfRule>
  </conditionalFormatting>
  <dataValidations count="5">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M15:P34 M38:P41 M43:P45 L15:L45" xr:uid="{00000000-0002-0000-0000-000002000000}">
      <formula1>0</formula1>
    </dataValidation>
    <dataValidation type="list" showErrorMessage="1" errorTitle="入力規則" error="リストから選択してください。" sqref="G52:R52" xr:uid="{00000000-0002-0000-0000-000003000000}">
      <formula1>"普　通,当　座"</formula1>
    </dataValidation>
    <dataValidation type="list" showErrorMessage="1" errorTitle="入力規則" error="リストから選択してください。" sqref="D4:P4" xr:uid="{00000000-0002-0000-0000-000004000000}">
      <formula1>INDIRECT("委託料一覧!a6:a34")</formula1>
    </dataValidation>
  </dataValidations>
  <printOptions horizontalCentered="1"/>
  <pageMargins left="0.39370078740157483" right="0.39370078740157483" top="0.39370078740157483" bottom="0" header="0.31496062992125984" footer="0.19685039370078741"/>
  <pageSetup paperSize="9" scale="88" fitToWidth="0" orientation="portrait" blackAndWhite="1" r:id="rId1"/>
  <headerFooter alignWithMargins="0">
    <oddHeader>&amp;R&amp;"ＭＳ 明朝,標準"標準様式２</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Y34"/>
  <sheetViews>
    <sheetView view="pageBreakPreview" zoomScale="115" zoomScaleSheetLayoutView="115" workbookViewId="0">
      <pane xSplit="1" ySplit="6" topLeftCell="B7" activePane="bottomRight" state="frozen"/>
      <selection pane="topRight"/>
      <selection pane="bottomLeft"/>
      <selection pane="bottomRight" activeCell="A13" sqref="A13"/>
    </sheetView>
  </sheetViews>
  <sheetFormatPr defaultColWidth="9" defaultRowHeight="12" x14ac:dyDescent="0.15"/>
  <cols>
    <col min="1" max="1" width="20.5" style="24" customWidth="1"/>
    <col min="2" max="2" width="27.5" style="24" customWidth="1"/>
    <col min="3" max="3" width="9.5" style="24" bestFit="1" customWidth="1"/>
    <col min="4" max="4" width="40.5" style="24" customWidth="1"/>
    <col min="5" max="5" width="13.75" style="24" bestFit="1" customWidth="1"/>
    <col min="6" max="9" width="9" style="24" bestFit="1"/>
    <col min="10" max="13" width="0" style="24" hidden="1" customWidth="1"/>
    <col min="14" max="45" width="9" style="24" bestFit="1"/>
    <col min="46" max="46" width="9" style="24"/>
    <col min="47" max="52" width="9" style="24" bestFit="1"/>
    <col min="53" max="61" width="9" style="24" customWidth="1"/>
    <col min="62" max="65" width="9" style="25" customWidth="1"/>
    <col min="66" max="66" width="9" style="24" customWidth="1"/>
    <col min="67" max="69" width="9" style="24" bestFit="1"/>
    <col min="70" max="70" width="50.5" style="26" customWidth="1"/>
    <col min="71" max="71" width="100.5" style="26" customWidth="1"/>
    <col min="72" max="72" width="9" style="27" bestFit="1"/>
    <col min="73" max="74" width="27.5" style="24" customWidth="1"/>
    <col min="75" max="75" width="13.75" style="24" bestFit="1" customWidth="1"/>
    <col min="76" max="76" width="4.75" style="24" customWidth="1"/>
    <col min="77" max="16384" width="9" style="24"/>
  </cols>
  <sheetData>
    <row r="1" spans="1:75" x14ac:dyDescent="0.15">
      <c r="A1" s="30" t="s">
        <v>29</v>
      </c>
      <c r="B1" s="33"/>
      <c r="C1" s="33"/>
      <c r="D1" s="33"/>
      <c r="E1" s="35"/>
      <c r="F1" s="35"/>
      <c r="G1" s="35"/>
      <c r="H1" s="35"/>
      <c r="I1" s="35"/>
      <c r="J1" s="35"/>
      <c r="K1" s="35"/>
      <c r="L1" s="35"/>
      <c r="M1" s="35"/>
      <c r="N1" s="35">
        <v>10</v>
      </c>
      <c r="O1" s="35"/>
      <c r="P1" s="35"/>
      <c r="Q1" s="35"/>
      <c r="R1" s="35"/>
      <c r="S1" s="33"/>
      <c r="T1" s="33"/>
      <c r="U1" s="33"/>
      <c r="V1" s="33"/>
      <c r="W1" s="33"/>
      <c r="X1" s="33">
        <v>20</v>
      </c>
      <c r="Y1" s="33"/>
      <c r="Z1" s="33"/>
      <c r="AA1" s="33"/>
      <c r="AB1" s="33"/>
      <c r="AC1" s="33"/>
      <c r="AD1" s="33"/>
      <c r="AE1" s="33"/>
      <c r="AF1" s="33"/>
      <c r="AG1" s="33"/>
      <c r="AH1" s="33">
        <v>30</v>
      </c>
      <c r="AI1" s="33"/>
      <c r="AJ1" s="33"/>
      <c r="AK1" s="33"/>
      <c r="AL1" s="33"/>
      <c r="AM1" s="33"/>
      <c r="AN1" s="33"/>
      <c r="AO1" s="33"/>
      <c r="AP1" s="33"/>
      <c r="AQ1" s="33"/>
      <c r="AR1" s="33">
        <v>40</v>
      </c>
      <c r="AS1" s="33">
        <v>40</v>
      </c>
      <c r="AT1" s="33"/>
      <c r="AU1" s="33"/>
      <c r="AV1" s="33"/>
      <c r="AW1" s="33"/>
      <c r="AX1" s="33"/>
      <c r="AY1" s="33"/>
      <c r="AZ1" s="33"/>
      <c r="BA1" s="33"/>
      <c r="BB1" s="33"/>
      <c r="BC1" s="33"/>
      <c r="BD1" s="33">
        <v>50</v>
      </c>
      <c r="BE1" s="33"/>
      <c r="BF1" s="33"/>
      <c r="BG1" s="33"/>
      <c r="BH1" s="33"/>
      <c r="BI1" s="33"/>
      <c r="BJ1" s="27"/>
      <c r="BK1" s="27"/>
      <c r="BL1" s="27"/>
      <c r="BM1" s="27"/>
      <c r="BN1" s="33"/>
      <c r="BO1" s="33"/>
      <c r="BP1" s="33"/>
      <c r="BQ1" s="33"/>
      <c r="BR1" s="43">
        <v>60</v>
      </c>
      <c r="BS1" s="43"/>
      <c r="BU1" s="33"/>
      <c r="BV1" s="33"/>
      <c r="BW1" s="35"/>
    </row>
    <row r="2" spans="1:75" x14ac:dyDescent="0.15">
      <c r="A2" s="31" t="s">
        <v>329</v>
      </c>
      <c r="C2" s="34"/>
      <c r="D2" s="33"/>
      <c r="E2" s="36"/>
      <c r="F2" s="36"/>
      <c r="G2" s="36"/>
      <c r="H2" s="36"/>
      <c r="I2" s="36"/>
      <c r="J2" s="36"/>
      <c r="K2" s="36"/>
      <c r="L2" s="36"/>
      <c r="M2" s="36"/>
      <c r="N2" s="36"/>
      <c r="O2" s="36"/>
      <c r="P2" s="36"/>
      <c r="Q2" s="36"/>
      <c r="R2" s="36"/>
      <c r="T2" s="41"/>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27"/>
      <c r="BK2" s="27"/>
      <c r="BL2" s="27"/>
      <c r="BM2" s="27"/>
      <c r="BN2" s="33"/>
      <c r="BO2" s="33"/>
      <c r="BP2" s="33"/>
      <c r="BQ2" s="33"/>
      <c r="BR2" s="43"/>
      <c r="BS2" s="43"/>
      <c r="BW2" s="36"/>
    </row>
    <row r="3" spans="1:75" s="28" customFormat="1" x14ac:dyDescent="0.15">
      <c r="A3" s="44">
        <v>1</v>
      </c>
      <c r="B3" s="44">
        <v>2</v>
      </c>
      <c r="C3" s="44">
        <v>3</v>
      </c>
      <c r="D3" s="44">
        <v>4</v>
      </c>
      <c r="E3" s="44">
        <v>5</v>
      </c>
      <c r="F3" s="44">
        <v>6</v>
      </c>
      <c r="G3" s="44">
        <v>7</v>
      </c>
      <c r="H3" s="44">
        <v>8</v>
      </c>
      <c r="I3" s="44">
        <v>9</v>
      </c>
      <c r="J3" s="44">
        <v>10</v>
      </c>
      <c r="K3" s="44">
        <v>11</v>
      </c>
      <c r="L3" s="44">
        <v>12</v>
      </c>
      <c r="M3" s="44">
        <v>13</v>
      </c>
      <c r="N3" s="44">
        <v>14</v>
      </c>
      <c r="O3" s="44">
        <v>15</v>
      </c>
      <c r="P3" s="44">
        <v>16</v>
      </c>
      <c r="Q3" s="44">
        <v>17</v>
      </c>
      <c r="R3" s="44">
        <v>18</v>
      </c>
      <c r="S3" s="44">
        <v>19</v>
      </c>
      <c r="T3" s="44">
        <v>20</v>
      </c>
      <c r="U3" s="44">
        <v>21</v>
      </c>
      <c r="V3" s="44">
        <v>22</v>
      </c>
      <c r="W3" s="44">
        <v>23</v>
      </c>
      <c r="X3" s="44">
        <v>24</v>
      </c>
      <c r="Y3" s="44">
        <v>25</v>
      </c>
      <c r="Z3" s="44">
        <v>26</v>
      </c>
      <c r="AA3" s="44">
        <v>27</v>
      </c>
      <c r="AB3" s="44">
        <v>28</v>
      </c>
      <c r="AC3" s="44">
        <v>29</v>
      </c>
      <c r="AD3" s="44">
        <v>30</v>
      </c>
      <c r="AE3" s="44">
        <v>31</v>
      </c>
      <c r="AF3" s="44">
        <v>32</v>
      </c>
      <c r="AG3" s="44">
        <v>33</v>
      </c>
      <c r="AH3" s="44">
        <v>34</v>
      </c>
      <c r="AI3" s="44">
        <v>35</v>
      </c>
      <c r="AJ3" s="44">
        <v>36</v>
      </c>
      <c r="AK3" s="44">
        <v>37</v>
      </c>
      <c r="AL3" s="44">
        <v>38</v>
      </c>
      <c r="AM3" s="44">
        <v>39</v>
      </c>
      <c r="AN3" s="44">
        <v>40</v>
      </c>
      <c r="AO3" s="44">
        <v>41</v>
      </c>
      <c r="AP3" s="44">
        <v>42</v>
      </c>
      <c r="AQ3" s="44">
        <v>43</v>
      </c>
      <c r="AR3" s="44">
        <v>44</v>
      </c>
      <c r="AS3" s="44">
        <v>45</v>
      </c>
      <c r="AT3" s="44">
        <v>46</v>
      </c>
      <c r="AU3" s="44">
        <v>47</v>
      </c>
      <c r="AV3" s="44">
        <v>48</v>
      </c>
      <c r="AW3" s="44">
        <v>49</v>
      </c>
      <c r="AX3" s="44">
        <v>50</v>
      </c>
      <c r="AY3" s="44">
        <v>51</v>
      </c>
      <c r="AZ3" s="44">
        <v>52</v>
      </c>
      <c r="BA3" s="44">
        <v>53</v>
      </c>
      <c r="BB3" s="44">
        <v>54</v>
      </c>
      <c r="BC3" s="44">
        <v>55</v>
      </c>
      <c r="BD3" s="44">
        <v>56</v>
      </c>
      <c r="BE3" s="44">
        <v>57</v>
      </c>
      <c r="BF3" s="44">
        <v>58</v>
      </c>
      <c r="BG3" s="44">
        <v>59</v>
      </c>
      <c r="BH3" s="44">
        <v>60</v>
      </c>
      <c r="BI3" s="44">
        <v>61</v>
      </c>
      <c r="BJ3" s="44">
        <v>62</v>
      </c>
      <c r="BK3" s="44">
        <v>63</v>
      </c>
      <c r="BL3" s="44">
        <v>64</v>
      </c>
      <c r="BM3" s="44">
        <v>65</v>
      </c>
      <c r="BN3" s="44">
        <v>66</v>
      </c>
      <c r="BO3" s="44">
        <v>67</v>
      </c>
      <c r="BP3" s="44">
        <v>68</v>
      </c>
      <c r="BQ3" s="44">
        <v>69</v>
      </c>
      <c r="BR3" s="44">
        <v>70</v>
      </c>
      <c r="BS3" s="44">
        <v>71</v>
      </c>
      <c r="BT3" s="44">
        <v>72</v>
      </c>
      <c r="BU3" s="44">
        <v>73</v>
      </c>
      <c r="BV3" s="44">
        <v>74</v>
      </c>
      <c r="BW3" s="28">
        <v>75</v>
      </c>
    </row>
    <row r="4" spans="1:75" ht="12" customHeight="1" x14ac:dyDescent="0.15">
      <c r="A4" s="305" t="s">
        <v>80</v>
      </c>
      <c r="B4" s="305" t="s">
        <v>81</v>
      </c>
      <c r="C4" s="305" t="s">
        <v>86</v>
      </c>
      <c r="D4" s="305" t="s">
        <v>87</v>
      </c>
      <c r="E4" s="305" t="s">
        <v>88</v>
      </c>
      <c r="F4" s="304" t="s">
        <v>204</v>
      </c>
      <c r="G4" s="305"/>
      <c r="H4" s="305"/>
      <c r="I4" s="305"/>
      <c r="J4" s="306" t="s">
        <v>90</v>
      </c>
      <c r="K4" s="307"/>
      <c r="L4" s="307"/>
      <c r="M4" s="308"/>
      <c r="N4" s="304" t="s">
        <v>71</v>
      </c>
      <c r="O4" s="305"/>
      <c r="P4" s="305"/>
      <c r="Q4" s="305"/>
      <c r="R4" s="304" t="s">
        <v>95</v>
      </c>
      <c r="S4" s="305" t="s">
        <v>96</v>
      </c>
      <c r="T4" s="305"/>
      <c r="U4" s="305"/>
      <c r="V4" s="305"/>
      <c r="W4" s="305" t="s">
        <v>98</v>
      </c>
      <c r="X4" s="305"/>
      <c r="Y4" s="305"/>
      <c r="Z4" s="305"/>
      <c r="AA4" s="305"/>
      <c r="AB4" s="305" t="s">
        <v>99</v>
      </c>
      <c r="AC4" s="305"/>
      <c r="AD4" s="305"/>
      <c r="AE4" s="305"/>
      <c r="AF4" s="305"/>
      <c r="AG4" s="305" t="s">
        <v>82</v>
      </c>
      <c r="AH4" s="305"/>
      <c r="AI4" s="305"/>
      <c r="AJ4" s="305"/>
      <c r="AK4" s="305"/>
      <c r="AL4" s="305" t="s">
        <v>101</v>
      </c>
      <c r="AM4" s="305"/>
      <c r="AN4" s="305"/>
      <c r="AO4" s="305"/>
      <c r="AP4" s="304" t="s">
        <v>102</v>
      </c>
      <c r="AQ4" s="304" t="s">
        <v>104</v>
      </c>
      <c r="AR4" s="315" t="s">
        <v>203</v>
      </c>
      <c r="AS4" s="316"/>
      <c r="AT4" s="317"/>
      <c r="AU4" s="315" t="s">
        <v>105</v>
      </c>
      <c r="AV4" s="316"/>
      <c r="AW4" s="317"/>
      <c r="AX4" s="304" t="s">
        <v>106</v>
      </c>
      <c r="AY4" s="308" t="s">
        <v>107</v>
      </c>
      <c r="AZ4" s="306" t="s">
        <v>94</v>
      </c>
      <c r="BA4" s="308"/>
      <c r="BB4" s="306" t="s">
        <v>319</v>
      </c>
      <c r="BC4" s="307"/>
      <c r="BD4" s="307"/>
      <c r="BE4" s="308"/>
      <c r="BF4" s="306" t="s">
        <v>109</v>
      </c>
      <c r="BG4" s="307"/>
      <c r="BH4" s="307"/>
      <c r="BI4" s="308"/>
      <c r="BJ4" s="306" t="s">
        <v>133</v>
      </c>
      <c r="BK4" s="307"/>
      <c r="BL4" s="307"/>
      <c r="BM4" s="308"/>
      <c r="BN4" s="301" t="s">
        <v>93</v>
      </c>
      <c r="BO4" s="301"/>
      <c r="BP4" s="301"/>
      <c r="BQ4" s="301"/>
      <c r="BR4" s="314" t="s">
        <v>110</v>
      </c>
      <c r="BS4" s="314" t="s">
        <v>111</v>
      </c>
      <c r="BT4" s="301" t="s">
        <v>112</v>
      </c>
      <c r="BU4" s="301" t="s">
        <v>100</v>
      </c>
      <c r="BV4" s="301" t="s">
        <v>113</v>
      </c>
      <c r="BW4" s="302" t="s">
        <v>56</v>
      </c>
    </row>
    <row r="5" spans="1:75" x14ac:dyDescent="0.15">
      <c r="A5" s="305"/>
      <c r="B5" s="305"/>
      <c r="C5" s="305"/>
      <c r="D5" s="305"/>
      <c r="E5" s="305"/>
      <c r="F5" s="305"/>
      <c r="G5" s="305"/>
      <c r="H5" s="305"/>
      <c r="I5" s="305"/>
      <c r="J5" s="309"/>
      <c r="K5" s="310"/>
      <c r="L5" s="310"/>
      <c r="M5" s="311"/>
      <c r="N5" s="305"/>
      <c r="O5" s="305"/>
      <c r="P5" s="305"/>
      <c r="Q5" s="305"/>
      <c r="R5" s="305"/>
      <c r="S5" s="305"/>
      <c r="T5" s="305"/>
      <c r="U5" s="305"/>
      <c r="V5" s="305"/>
      <c r="W5" s="56" t="s">
        <v>115</v>
      </c>
      <c r="X5" s="305" t="s">
        <v>116</v>
      </c>
      <c r="Y5" s="305"/>
      <c r="Z5" s="305"/>
      <c r="AA5" s="305"/>
      <c r="AB5" s="56" t="s">
        <v>115</v>
      </c>
      <c r="AC5" s="305" t="s">
        <v>116</v>
      </c>
      <c r="AD5" s="305"/>
      <c r="AE5" s="305"/>
      <c r="AF5" s="305"/>
      <c r="AG5" s="56" t="s">
        <v>115</v>
      </c>
      <c r="AH5" s="305" t="s">
        <v>116</v>
      </c>
      <c r="AI5" s="305"/>
      <c r="AJ5" s="305"/>
      <c r="AK5" s="305"/>
      <c r="AL5" s="305"/>
      <c r="AM5" s="305"/>
      <c r="AN5" s="305"/>
      <c r="AO5" s="305"/>
      <c r="AP5" s="305"/>
      <c r="AQ5" s="305"/>
      <c r="AR5" s="56" t="s">
        <v>147</v>
      </c>
      <c r="AS5" s="56" t="s">
        <v>129</v>
      </c>
      <c r="AT5" s="56" t="s">
        <v>221</v>
      </c>
      <c r="AU5" s="56" t="s">
        <v>67</v>
      </c>
      <c r="AV5" s="56" t="s">
        <v>79</v>
      </c>
      <c r="AW5" s="56" t="s">
        <v>183</v>
      </c>
      <c r="AX5" s="305"/>
      <c r="AY5" s="311"/>
      <c r="AZ5" s="57" t="s">
        <v>117</v>
      </c>
      <c r="BA5" s="57" t="s">
        <v>118</v>
      </c>
      <c r="BB5" s="309"/>
      <c r="BC5" s="310"/>
      <c r="BD5" s="310"/>
      <c r="BE5" s="311"/>
      <c r="BF5" s="309"/>
      <c r="BG5" s="310"/>
      <c r="BH5" s="310"/>
      <c r="BI5" s="311"/>
      <c r="BJ5" s="309"/>
      <c r="BK5" s="310"/>
      <c r="BL5" s="310"/>
      <c r="BM5" s="311"/>
      <c r="BN5" s="301"/>
      <c r="BO5" s="301"/>
      <c r="BP5" s="301"/>
      <c r="BQ5" s="301"/>
      <c r="BR5" s="314"/>
      <c r="BS5" s="314"/>
      <c r="BT5" s="301"/>
      <c r="BU5" s="301"/>
      <c r="BV5" s="301"/>
      <c r="BW5" s="303"/>
    </row>
    <row r="6" spans="1:75" ht="2.1" customHeight="1" x14ac:dyDescent="0.15">
      <c r="A6" s="32" t="s">
        <v>20</v>
      </c>
      <c r="B6" s="32" t="s">
        <v>20</v>
      </c>
      <c r="C6" s="32" t="s">
        <v>20</v>
      </c>
      <c r="D6" s="32" t="s">
        <v>20</v>
      </c>
      <c r="E6" s="32" t="s">
        <v>20</v>
      </c>
      <c r="F6" s="37"/>
      <c r="G6" s="38"/>
      <c r="H6" s="37"/>
      <c r="I6" s="40"/>
      <c r="J6" s="37"/>
      <c r="K6" s="38"/>
      <c r="L6" s="37"/>
      <c r="M6" s="40"/>
      <c r="N6" s="37"/>
      <c r="O6" s="40"/>
      <c r="P6" s="37"/>
      <c r="Q6" s="40"/>
      <c r="R6" s="40"/>
      <c r="S6" s="40"/>
      <c r="T6" s="40"/>
      <c r="U6" s="37"/>
      <c r="V6" s="40"/>
      <c r="W6" s="40"/>
      <c r="X6" s="40"/>
      <c r="Y6" s="40"/>
      <c r="Z6" s="40"/>
      <c r="AA6" s="40"/>
      <c r="AB6" s="40"/>
      <c r="AC6" s="40"/>
      <c r="AD6" s="40"/>
      <c r="AE6" s="40"/>
      <c r="AF6" s="40"/>
      <c r="AG6" s="40"/>
      <c r="AH6" s="40"/>
      <c r="AI6" s="40"/>
      <c r="AJ6" s="40"/>
      <c r="AK6" s="40"/>
      <c r="AL6" s="40"/>
      <c r="AM6" s="40"/>
      <c r="AN6" s="37"/>
      <c r="AO6" s="40"/>
      <c r="AP6" s="40"/>
      <c r="AQ6" s="40"/>
      <c r="AR6" s="40"/>
      <c r="AS6" s="40"/>
      <c r="AT6" s="40"/>
      <c r="AU6" s="40"/>
      <c r="AV6" s="40"/>
      <c r="AW6" s="40"/>
      <c r="AX6" s="40"/>
      <c r="AY6" s="40"/>
      <c r="AZ6" s="40"/>
      <c r="BA6" s="40"/>
      <c r="BB6" s="40"/>
      <c r="BC6" s="40"/>
      <c r="BD6" s="40"/>
      <c r="BE6" s="40"/>
      <c r="BF6" s="40"/>
      <c r="BG6" s="40"/>
      <c r="BH6" s="40"/>
      <c r="BI6" s="40"/>
      <c r="BJ6" s="42"/>
      <c r="BK6" s="42"/>
      <c r="BL6" s="42"/>
      <c r="BM6" s="42"/>
      <c r="BN6" s="60"/>
      <c r="BO6" s="61"/>
      <c r="BP6" s="60"/>
      <c r="BQ6" s="60"/>
      <c r="BR6" s="59"/>
      <c r="BS6" s="62"/>
      <c r="BT6" s="63"/>
      <c r="BU6" s="64"/>
      <c r="BV6" s="64"/>
      <c r="BW6" s="64"/>
    </row>
    <row r="7" spans="1:75" s="58" customFormat="1" ht="60" customHeight="1" x14ac:dyDescent="0.15">
      <c r="A7" s="65" t="s">
        <v>119</v>
      </c>
      <c r="B7" s="66" t="s">
        <v>121</v>
      </c>
      <c r="C7" s="67" t="s">
        <v>124</v>
      </c>
      <c r="D7" s="68" t="s">
        <v>126</v>
      </c>
      <c r="E7" s="67" t="s">
        <v>128</v>
      </c>
      <c r="F7" s="66"/>
      <c r="G7" s="69"/>
      <c r="H7" s="66" t="s">
        <v>130</v>
      </c>
      <c r="I7" s="126">
        <v>4103</v>
      </c>
      <c r="J7" s="66"/>
      <c r="K7" s="69"/>
      <c r="L7" s="66" t="s">
        <v>130</v>
      </c>
      <c r="M7" s="70">
        <v>4081</v>
      </c>
      <c r="N7" s="66"/>
      <c r="O7" s="70"/>
      <c r="P7" s="66" t="s">
        <v>130</v>
      </c>
      <c r="Q7" s="126">
        <v>4103</v>
      </c>
      <c r="R7" s="126">
        <v>3663</v>
      </c>
      <c r="S7" s="70"/>
      <c r="T7" s="70"/>
      <c r="U7" s="66" t="s">
        <v>130</v>
      </c>
      <c r="V7" s="126">
        <v>4103</v>
      </c>
      <c r="W7" s="126">
        <v>5918</v>
      </c>
      <c r="X7" s="66" t="s">
        <v>132</v>
      </c>
      <c r="Y7" s="126">
        <v>4488</v>
      </c>
      <c r="Z7" s="66" t="s">
        <v>9</v>
      </c>
      <c r="AA7" s="126">
        <v>3663</v>
      </c>
      <c r="AB7" s="126">
        <v>5918</v>
      </c>
      <c r="AC7" s="66" t="s">
        <v>132</v>
      </c>
      <c r="AD7" s="126">
        <v>4488</v>
      </c>
      <c r="AE7" s="66" t="s">
        <v>9</v>
      </c>
      <c r="AF7" s="126">
        <v>3663</v>
      </c>
      <c r="AG7" s="126">
        <v>5918</v>
      </c>
      <c r="AH7" s="66" t="s">
        <v>132</v>
      </c>
      <c r="AI7" s="126">
        <v>4488</v>
      </c>
      <c r="AJ7" s="66" t="s">
        <v>9</v>
      </c>
      <c r="AK7" s="126">
        <v>3663</v>
      </c>
      <c r="AL7" s="70"/>
      <c r="AM7" s="70"/>
      <c r="AN7" s="70" t="s">
        <v>130</v>
      </c>
      <c r="AO7" s="126">
        <v>3729</v>
      </c>
      <c r="AP7" s="126">
        <v>5918</v>
      </c>
      <c r="AQ7" s="126">
        <v>4103</v>
      </c>
      <c r="AR7" s="70"/>
      <c r="AS7" s="126">
        <v>4103</v>
      </c>
      <c r="AT7" s="126">
        <v>4103</v>
      </c>
      <c r="AU7" s="70"/>
      <c r="AV7" s="70"/>
      <c r="AW7" s="126">
        <v>3663</v>
      </c>
      <c r="AX7" s="126">
        <v>5918</v>
      </c>
      <c r="AY7" s="126">
        <v>4708</v>
      </c>
      <c r="AZ7" s="126">
        <v>5918</v>
      </c>
      <c r="BA7" s="126">
        <v>5918</v>
      </c>
      <c r="BB7" s="129">
        <v>3663</v>
      </c>
      <c r="BC7" s="39"/>
      <c r="BD7" s="39"/>
      <c r="BE7" s="39"/>
      <c r="BF7" s="54"/>
      <c r="BG7" s="39"/>
      <c r="BH7" s="39"/>
      <c r="BI7" s="39"/>
      <c r="BJ7" s="67"/>
      <c r="BK7" s="52"/>
      <c r="BL7" s="52"/>
      <c r="BM7" s="51"/>
      <c r="BN7" s="66"/>
      <c r="BO7" s="69"/>
      <c r="BP7" s="66" t="s">
        <v>22</v>
      </c>
      <c r="BQ7" s="66"/>
      <c r="BR7" s="71"/>
      <c r="BS7" s="72" t="s">
        <v>228</v>
      </c>
      <c r="BT7" s="67"/>
      <c r="BU7" s="73" t="s">
        <v>229</v>
      </c>
      <c r="BV7" s="74" t="s">
        <v>205</v>
      </c>
      <c r="BW7" s="67" t="s">
        <v>134</v>
      </c>
    </row>
    <row r="8" spans="1:75" s="58" customFormat="1" ht="60" customHeight="1" x14ac:dyDescent="0.15">
      <c r="A8" s="65" t="s">
        <v>135</v>
      </c>
      <c r="B8" s="75" t="s">
        <v>121</v>
      </c>
      <c r="C8" s="76" t="s">
        <v>124</v>
      </c>
      <c r="D8" s="77" t="s">
        <v>126</v>
      </c>
      <c r="E8" s="76" t="s">
        <v>128</v>
      </c>
      <c r="F8" s="66"/>
      <c r="G8" s="69"/>
      <c r="H8" s="66" t="s">
        <v>130</v>
      </c>
      <c r="I8" s="126">
        <v>20240</v>
      </c>
      <c r="J8" s="66"/>
      <c r="K8" s="69"/>
      <c r="L8" s="66" t="s">
        <v>130</v>
      </c>
      <c r="M8" s="70">
        <v>11341</v>
      </c>
      <c r="N8" s="66"/>
      <c r="O8" s="70"/>
      <c r="P8" s="66" t="s">
        <v>130</v>
      </c>
      <c r="Q8" s="127">
        <v>9438</v>
      </c>
      <c r="R8" s="128">
        <v>6358</v>
      </c>
      <c r="S8" s="70"/>
      <c r="T8" s="70"/>
      <c r="U8" s="66" t="s">
        <v>130</v>
      </c>
      <c r="V8" s="126">
        <v>10098</v>
      </c>
      <c r="W8" s="126">
        <v>12628</v>
      </c>
      <c r="X8" s="66" t="s">
        <v>132</v>
      </c>
      <c r="Y8" s="126">
        <v>11198</v>
      </c>
      <c r="Z8" s="66" t="s">
        <v>9</v>
      </c>
      <c r="AA8" s="126">
        <v>10373</v>
      </c>
      <c r="AB8" s="126">
        <v>9031</v>
      </c>
      <c r="AC8" s="66" t="s">
        <v>132</v>
      </c>
      <c r="AD8" s="126">
        <v>7601</v>
      </c>
      <c r="AE8" s="66" t="s">
        <v>9</v>
      </c>
      <c r="AF8" s="126">
        <v>6776</v>
      </c>
      <c r="AG8" s="126">
        <v>9031</v>
      </c>
      <c r="AH8" s="66" t="s">
        <v>132</v>
      </c>
      <c r="AI8" s="126">
        <v>7601</v>
      </c>
      <c r="AJ8" s="66" t="s">
        <v>9</v>
      </c>
      <c r="AK8" s="126">
        <v>6776</v>
      </c>
      <c r="AL8" s="70"/>
      <c r="AM8" s="70"/>
      <c r="AN8" s="70" t="s">
        <v>130</v>
      </c>
      <c r="AO8" s="126">
        <v>7304</v>
      </c>
      <c r="AP8" s="126">
        <v>13068</v>
      </c>
      <c r="AQ8" s="126">
        <v>9538</v>
      </c>
      <c r="AR8" s="70"/>
      <c r="AS8" s="126">
        <v>12023</v>
      </c>
      <c r="AT8" s="126">
        <v>12023</v>
      </c>
      <c r="AU8" s="70"/>
      <c r="AV8" s="70"/>
      <c r="AW8" s="126">
        <v>27863</v>
      </c>
      <c r="AX8" s="126">
        <v>10868</v>
      </c>
      <c r="AY8" s="126">
        <v>7416</v>
      </c>
      <c r="AZ8" s="126">
        <v>16588</v>
      </c>
      <c r="BA8" s="126">
        <v>11561</v>
      </c>
      <c r="BB8" s="129">
        <v>29953</v>
      </c>
      <c r="BC8" s="39"/>
      <c r="BD8" s="39"/>
      <c r="BE8" s="39"/>
      <c r="BF8" s="54"/>
      <c r="BG8" s="39"/>
      <c r="BH8" s="39"/>
      <c r="BI8" s="39"/>
      <c r="BJ8" s="67"/>
      <c r="BK8" s="52"/>
      <c r="BL8" s="52"/>
      <c r="BM8" s="51"/>
      <c r="BN8" s="66"/>
      <c r="BO8" s="69"/>
      <c r="BP8" s="66" t="s">
        <v>22</v>
      </c>
      <c r="BQ8" s="66"/>
      <c r="BR8" s="71"/>
      <c r="BS8" s="72" t="s">
        <v>228</v>
      </c>
      <c r="BT8" s="67"/>
      <c r="BU8" s="78" t="s">
        <v>229</v>
      </c>
      <c r="BV8" s="74" t="s">
        <v>205</v>
      </c>
      <c r="BW8" s="79" t="s">
        <v>134</v>
      </c>
    </row>
    <row r="9" spans="1:75" s="58" customFormat="1" ht="30" customHeight="1" x14ac:dyDescent="0.15">
      <c r="A9" s="66" t="s">
        <v>108</v>
      </c>
      <c r="B9" s="49" t="s">
        <v>263</v>
      </c>
      <c r="C9" s="50" t="s">
        <v>264</v>
      </c>
      <c r="D9" s="49" t="s">
        <v>265</v>
      </c>
      <c r="E9" s="50" t="s">
        <v>266</v>
      </c>
      <c r="F9" s="66"/>
      <c r="G9" s="69"/>
      <c r="H9" s="66" t="s">
        <v>130</v>
      </c>
      <c r="I9" s="70">
        <v>20220</v>
      </c>
      <c r="J9" s="66"/>
      <c r="K9" s="69"/>
      <c r="L9" s="66" t="s">
        <v>130</v>
      </c>
      <c r="M9" s="70">
        <v>11310</v>
      </c>
      <c r="N9" s="66"/>
      <c r="O9" s="70"/>
      <c r="P9" s="66" t="s">
        <v>130</v>
      </c>
      <c r="Q9" s="70"/>
      <c r="R9" s="112">
        <v>6105</v>
      </c>
      <c r="S9" s="70"/>
      <c r="T9" s="70"/>
      <c r="U9" s="66" t="s">
        <v>130</v>
      </c>
      <c r="V9" s="70">
        <v>10155</v>
      </c>
      <c r="W9" s="115">
        <v>10815</v>
      </c>
      <c r="X9" s="70"/>
      <c r="Y9" s="70"/>
      <c r="Z9" s="70" t="s">
        <v>137</v>
      </c>
      <c r="AA9" s="115">
        <v>10815</v>
      </c>
      <c r="AB9" s="70">
        <v>7273</v>
      </c>
      <c r="AC9" s="70"/>
      <c r="AD9" s="70"/>
      <c r="AE9" s="70" t="s">
        <v>137</v>
      </c>
      <c r="AF9" s="70">
        <v>7273</v>
      </c>
      <c r="AG9" s="70">
        <v>7273</v>
      </c>
      <c r="AH9" s="70"/>
      <c r="AI9" s="70"/>
      <c r="AJ9" s="70" t="s">
        <v>137</v>
      </c>
      <c r="AK9" s="70">
        <v>7273</v>
      </c>
      <c r="AL9" s="70"/>
      <c r="AM9" s="70"/>
      <c r="AN9" s="70" t="s">
        <v>130</v>
      </c>
      <c r="AO9" s="70">
        <v>7735</v>
      </c>
      <c r="AP9" s="70">
        <v>11310</v>
      </c>
      <c r="AQ9" s="70">
        <v>9595</v>
      </c>
      <c r="AR9" s="70"/>
      <c r="AS9" s="113">
        <v>12080</v>
      </c>
      <c r="AT9" s="113">
        <v>12421</v>
      </c>
      <c r="AU9" s="70"/>
      <c r="AV9" s="70"/>
      <c r="AW9" s="70">
        <v>28072</v>
      </c>
      <c r="AX9" s="70">
        <v>9110</v>
      </c>
      <c r="AY9" s="70">
        <v>6826</v>
      </c>
      <c r="AZ9" s="70">
        <v>14830</v>
      </c>
      <c r="BA9" s="70">
        <v>9803</v>
      </c>
      <c r="BB9" s="119">
        <v>29700</v>
      </c>
      <c r="BC9" s="39"/>
      <c r="BD9" s="39"/>
      <c r="BE9" s="39"/>
      <c r="BF9" s="39"/>
      <c r="BG9" s="39"/>
      <c r="BH9" s="39"/>
      <c r="BI9" s="39"/>
      <c r="BJ9" s="52"/>
      <c r="BK9" s="52"/>
      <c r="BL9" s="52"/>
      <c r="BM9" s="51"/>
      <c r="BN9" s="66"/>
      <c r="BO9" s="69"/>
      <c r="BP9" s="66" t="s">
        <v>22</v>
      </c>
      <c r="BQ9" s="66"/>
      <c r="BR9" s="53"/>
      <c r="BS9" s="53" t="s">
        <v>328</v>
      </c>
      <c r="BT9" s="67"/>
      <c r="BU9" s="49" t="s">
        <v>286</v>
      </c>
      <c r="BV9" s="80" t="s">
        <v>287</v>
      </c>
      <c r="BW9" s="50" t="s">
        <v>259</v>
      </c>
    </row>
    <row r="10" spans="1:75" s="58" customFormat="1" ht="30" customHeight="1" x14ac:dyDescent="0.15">
      <c r="A10" s="66" t="s">
        <v>15</v>
      </c>
      <c r="B10" s="81" t="s">
        <v>321</v>
      </c>
      <c r="C10" s="82" t="s">
        <v>141</v>
      </c>
      <c r="D10" s="81" t="s">
        <v>142</v>
      </c>
      <c r="E10" s="82" t="s">
        <v>143</v>
      </c>
      <c r="F10" s="66"/>
      <c r="G10" s="70"/>
      <c r="H10" s="66" t="s">
        <v>130</v>
      </c>
      <c r="I10" s="70">
        <v>21010</v>
      </c>
      <c r="J10" s="66"/>
      <c r="K10" s="70"/>
      <c r="L10" s="66" t="s">
        <v>130</v>
      </c>
      <c r="M10" s="70">
        <v>12133</v>
      </c>
      <c r="N10" s="66"/>
      <c r="O10" s="70"/>
      <c r="P10" s="66" t="s">
        <v>130</v>
      </c>
      <c r="Q10" s="112">
        <v>10208</v>
      </c>
      <c r="R10" s="112">
        <v>6743</v>
      </c>
      <c r="S10" s="70"/>
      <c r="T10" s="70"/>
      <c r="U10" s="66" t="s">
        <v>130</v>
      </c>
      <c r="V10" s="70">
        <v>10868</v>
      </c>
      <c r="W10" s="115">
        <v>12628</v>
      </c>
      <c r="X10" s="70"/>
      <c r="Y10" s="70"/>
      <c r="Z10" s="70" t="s">
        <v>137</v>
      </c>
      <c r="AA10" s="115">
        <v>12628</v>
      </c>
      <c r="AB10" s="70">
        <v>7986</v>
      </c>
      <c r="AC10" s="70"/>
      <c r="AD10" s="70"/>
      <c r="AE10" s="70" t="s">
        <v>137</v>
      </c>
      <c r="AF10" s="70">
        <v>7986</v>
      </c>
      <c r="AG10" s="70">
        <v>7986</v>
      </c>
      <c r="AH10" s="70"/>
      <c r="AI10" s="70"/>
      <c r="AJ10" s="70" t="s">
        <v>137</v>
      </c>
      <c r="AK10" s="70">
        <v>7986</v>
      </c>
      <c r="AL10" s="66" t="s">
        <v>144</v>
      </c>
      <c r="AM10" s="70">
        <v>8448</v>
      </c>
      <c r="AN10" s="66" t="s">
        <v>145</v>
      </c>
      <c r="AO10" s="70">
        <v>7623</v>
      </c>
      <c r="AP10" s="70">
        <v>12023</v>
      </c>
      <c r="AQ10" s="70">
        <v>10308</v>
      </c>
      <c r="AR10" s="51"/>
      <c r="AS10" s="70">
        <v>12793</v>
      </c>
      <c r="AT10" s="70">
        <v>12793</v>
      </c>
      <c r="AU10" s="70"/>
      <c r="AV10" s="70"/>
      <c r="AW10" s="70">
        <v>28248</v>
      </c>
      <c r="AX10" s="70">
        <v>9823</v>
      </c>
      <c r="AY10" s="70">
        <v>7269</v>
      </c>
      <c r="AZ10" s="70">
        <v>15268</v>
      </c>
      <c r="BA10" s="70">
        <v>10241</v>
      </c>
      <c r="BB10" s="119">
        <v>30338</v>
      </c>
      <c r="BC10" s="39"/>
      <c r="BD10" s="39"/>
      <c r="BE10" s="39"/>
      <c r="BF10" s="39"/>
      <c r="BG10" s="39"/>
      <c r="BH10" s="39"/>
      <c r="BI10" s="39"/>
      <c r="BJ10" s="52"/>
      <c r="BK10" s="52"/>
      <c r="BL10" s="52"/>
      <c r="BM10" s="51"/>
      <c r="BN10" s="66"/>
      <c r="BO10" s="69"/>
      <c r="BP10" s="66" t="s">
        <v>22</v>
      </c>
      <c r="BQ10" s="66"/>
      <c r="BR10" s="53"/>
      <c r="BS10" s="53" t="s">
        <v>230</v>
      </c>
      <c r="BT10" s="67" t="s">
        <v>139</v>
      </c>
      <c r="BU10" s="49" t="s">
        <v>231</v>
      </c>
      <c r="BV10" s="83" t="s">
        <v>148</v>
      </c>
      <c r="BW10" s="82" t="s">
        <v>260</v>
      </c>
    </row>
    <row r="11" spans="1:75" s="58" customFormat="1" ht="30" customHeight="1" x14ac:dyDescent="0.15">
      <c r="A11" s="66" t="s">
        <v>131</v>
      </c>
      <c r="B11" s="81" t="s">
        <v>122</v>
      </c>
      <c r="C11" s="82" t="s">
        <v>149</v>
      </c>
      <c r="D11" s="81" t="s">
        <v>34</v>
      </c>
      <c r="E11" s="82" t="s">
        <v>53</v>
      </c>
      <c r="F11" s="66"/>
      <c r="G11" s="69"/>
      <c r="H11" s="66" t="s">
        <v>130</v>
      </c>
      <c r="I11" s="70">
        <v>20440</v>
      </c>
      <c r="J11" s="66"/>
      <c r="K11" s="69"/>
      <c r="L11" s="66" t="s">
        <v>130</v>
      </c>
      <c r="M11" s="70">
        <v>11450</v>
      </c>
      <c r="N11" s="66"/>
      <c r="O11" s="70"/>
      <c r="P11" s="66" t="s">
        <v>130</v>
      </c>
      <c r="Q11" s="112">
        <v>9640</v>
      </c>
      <c r="R11" s="112">
        <v>6170</v>
      </c>
      <c r="S11" s="70"/>
      <c r="T11" s="70"/>
      <c r="U11" s="66" t="s">
        <v>130</v>
      </c>
      <c r="V11" s="70">
        <v>10300</v>
      </c>
      <c r="W11" s="70">
        <v>10960</v>
      </c>
      <c r="X11" s="70"/>
      <c r="Y11" s="70"/>
      <c r="Z11" s="70" t="s">
        <v>137</v>
      </c>
      <c r="AA11" s="70">
        <v>10960</v>
      </c>
      <c r="AB11" s="70">
        <v>7410</v>
      </c>
      <c r="AC11" s="70"/>
      <c r="AD11" s="70"/>
      <c r="AE11" s="70" t="s">
        <v>137</v>
      </c>
      <c r="AF11" s="70">
        <v>7410</v>
      </c>
      <c r="AG11" s="70">
        <v>7410</v>
      </c>
      <c r="AH11" s="70"/>
      <c r="AI11" s="70"/>
      <c r="AJ11" s="70" t="s">
        <v>137</v>
      </c>
      <c r="AK11" s="70">
        <v>7410</v>
      </c>
      <c r="AL11" s="70" t="s">
        <v>152</v>
      </c>
      <c r="AM11" s="70">
        <v>7880</v>
      </c>
      <c r="AN11" s="66" t="s">
        <v>4</v>
      </c>
      <c r="AO11" s="70">
        <v>7050</v>
      </c>
      <c r="AP11" s="70">
        <v>11730</v>
      </c>
      <c r="AQ11" s="70">
        <v>9740</v>
      </c>
      <c r="AR11" s="70"/>
      <c r="AS11" s="115">
        <v>12560</v>
      </c>
      <c r="AT11" s="115">
        <v>12560</v>
      </c>
      <c r="AU11" s="70"/>
      <c r="AV11" s="70"/>
      <c r="AW11" s="70">
        <v>28140</v>
      </c>
      <c r="AX11" s="70">
        <v>9250</v>
      </c>
      <c r="AY11" s="70">
        <v>6740</v>
      </c>
      <c r="AZ11" s="70">
        <v>14700</v>
      </c>
      <c r="BA11" s="70">
        <v>9670</v>
      </c>
      <c r="BB11" s="119">
        <v>29770</v>
      </c>
      <c r="BC11" s="39"/>
      <c r="BD11" s="39"/>
      <c r="BE11" s="39"/>
      <c r="BF11" s="39"/>
      <c r="BG11" s="39"/>
      <c r="BH11" s="39"/>
      <c r="BI11" s="39"/>
      <c r="BJ11" s="52"/>
      <c r="BK11" s="52"/>
      <c r="BL11" s="52"/>
      <c r="BM11" s="51"/>
      <c r="BN11" s="66" t="s">
        <v>152</v>
      </c>
      <c r="BO11" s="70">
        <v>4030</v>
      </c>
      <c r="BP11" s="66" t="s">
        <v>153</v>
      </c>
      <c r="BQ11" s="70">
        <v>3200</v>
      </c>
      <c r="BR11" s="53"/>
      <c r="BS11" s="53" t="s">
        <v>232</v>
      </c>
      <c r="BT11" s="67"/>
      <c r="BU11" s="81" t="s">
        <v>233</v>
      </c>
      <c r="BV11" s="83" t="s">
        <v>234</v>
      </c>
      <c r="BW11" s="82" t="s">
        <v>138</v>
      </c>
    </row>
    <row r="12" spans="1:75" s="58" customFormat="1" ht="30" customHeight="1" x14ac:dyDescent="0.15">
      <c r="A12" s="66" t="s">
        <v>331</v>
      </c>
      <c r="B12" s="84" t="s">
        <v>309</v>
      </c>
      <c r="C12" s="85" t="s">
        <v>267</v>
      </c>
      <c r="D12" s="86" t="s">
        <v>127</v>
      </c>
      <c r="E12" s="87" t="s">
        <v>307</v>
      </c>
      <c r="F12" s="66"/>
      <c r="G12" s="69"/>
      <c r="H12" s="66" t="s">
        <v>130</v>
      </c>
      <c r="I12" s="70">
        <v>20152</v>
      </c>
      <c r="J12" s="66"/>
      <c r="K12" s="69"/>
      <c r="L12" s="66" t="s">
        <v>130</v>
      </c>
      <c r="M12" s="70">
        <v>11165</v>
      </c>
      <c r="N12" s="66"/>
      <c r="O12" s="70"/>
      <c r="P12" s="66" t="s">
        <v>130</v>
      </c>
      <c r="Q12" s="112">
        <v>9350</v>
      </c>
      <c r="R12" s="112">
        <v>6270</v>
      </c>
      <c r="S12" s="70"/>
      <c r="T12" s="70"/>
      <c r="U12" s="66" t="s">
        <v>130</v>
      </c>
      <c r="V12" s="70">
        <v>10010</v>
      </c>
      <c r="W12" s="70">
        <v>12540</v>
      </c>
      <c r="X12" s="66" t="s">
        <v>132</v>
      </c>
      <c r="Y12" s="70">
        <v>11110</v>
      </c>
      <c r="Z12" s="66" t="s">
        <v>9</v>
      </c>
      <c r="AA12" s="70">
        <v>10285</v>
      </c>
      <c r="AB12" s="70">
        <v>8943</v>
      </c>
      <c r="AC12" s="66" t="s">
        <v>132</v>
      </c>
      <c r="AD12" s="70">
        <v>8063</v>
      </c>
      <c r="AE12" s="66" t="s">
        <v>9</v>
      </c>
      <c r="AF12" s="70">
        <v>8063</v>
      </c>
      <c r="AG12" s="70">
        <v>8943</v>
      </c>
      <c r="AH12" s="66" t="s">
        <v>132</v>
      </c>
      <c r="AI12" s="70">
        <v>8063</v>
      </c>
      <c r="AJ12" s="66" t="s">
        <v>9</v>
      </c>
      <c r="AK12" s="70">
        <v>8063</v>
      </c>
      <c r="AL12" s="70"/>
      <c r="AM12" s="70"/>
      <c r="AN12" s="70" t="s">
        <v>130</v>
      </c>
      <c r="AO12" s="70">
        <v>7216</v>
      </c>
      <c r="AP12" s="70">
        <v>12980</v>
      </c>
      <c r="AQ12" s="70">
        <v>9451</v>
      </c>
      <c r="AR12" s="70"/>
      <c r="AS12" s="70">
        <v>12276</v>
      </c>
      <c r="AT12" s="51">
        <v>12276</v>
      </c>
      <c r="AU12" s="70"/>
      <c r="AV12" s="70"/>
      <c r="AW12" s="70">
        <v>28572</v>
      </c>
      <c r="AX12" s="70">
        <v>10780</v>
      </c>
      <c r="AY12" s="70">
        <v>6813</v>
      </c>
      <c r="AZ12" s="70">
        <v>16500</v>
      </c>
      <c r="BA12" s="70">
        <v>11473</v>
      </c>
      <c r="BB12" s="119">
        <v>31290</v>
      </c>
      <c r="BC12" s="39"/>
      <c r="BD12" s="39"/>
      <c r="BE12" s="39"/>
      <c r="BF12" s="54"/>
      <c r="BG12" s="39"/>
      <c r="BH12" s="39"/>
      <c r="BI12" s="39"/>
      <c r="BJ12" s="67"/>
      <c r="BK12" s="52"/>
      <c r="BL12" s="52"/>
      <c r="BM12" s="51"/>
      <c r="BN12" s="66"/>
      <c r="BO12" s="69"/>
      <c r="BP12" s="66" t="s">
        <v>22</v>
      </c>
      <c r="BQ12" s="66"/>
      <c r="BR12" s="53"/>
      <c r="BS12" s="53" t="s">
        <v>235</v>
      </c>
      <c r="BT12" s="67" t="s">
        <v>139</v>
      </c>
      <c r="BU12" s="84" t="s">
        <v>236</v>
      </c>
      <c r="BV12" s="88" t="s">
        <v>237</v>
      </c>
      <c r="BW12" s="85" t="s">
        <v>210</v>
      </c>
    </row>
    <row r="13" spans="1:75" s="58" customFormat="1" ht="45" customHeight="1" x14ac:dyDescent="0.15">
      <c r="A13" s="66" t="s">
        <v>156</v>
      </c>
      <c r="B13" s="49" t="s">
        <v>310</v>
      </c>
      <c r="C13" s="82" t="s">
        <v>268</v>
      </c>
      <c r="D13" s="81" t="s">
        <v>157</v>
      </c>
      <c r="E13" s="50" t="s">
        <v>306</v>
      </c>
      <c r="F13" s="66"/>
      <c r="G13" s="70"/>
      <c r="H13" s="66" t="s">
        <v>130</v>
      </c>
      <c r="I13" s="70">
        <v>21010</v>
      </c>
      <c r="J13" s="66"/>
      <c r="K13" s="70"/>
      <c r="L13" s="66" t="s">
        <v>130</v>
      </c>
      <c r="M13" s="70">
        <v>12133</v>
      </c>
      <c r="N13" s="66"/>
      <c r="O13" s="70"/>
      <c r="P13" s="66" t="s">
        <v>130</v>
      </c>
      <c r="Q13" s="112">
        <v>10208</v>
      </c>
      <c r="R13" s="112">
        <v>6743</v>
      </c>
      <c r="S13" s="70"/>
      <c r="T13" s="70"/>
      <c r="U13" s="66" t="s">
        <v>130</v>
      </c>
      <c r="V13" s="70">
        <v>10868</v>
      </c>
      <c r="W13" s="115">
        <v>12628</v>
      </c>
      <c r="X13" s="70"/>
      <c r="Y13" s="70"/>
      <c r="Z13" s="70" t="s">
        <v>137</v>
      </c>
      <c r="AA13" s="115">
        <v>12628</v>
      </c>
      <c r="AB13" s="70">
        <v>7986</v>
      </c>
      <c r="AC13" s="70"/>
      <c r="AD13" s="70"/>
      <c r="AE13" s="70" t="s">
        <v>137</v>
      </c>
      <c r="AF13" s="70">
        <v>7986</v>
      </c>
      <c r="AG13" s="70">
        <v>7986</v>
      </c>
      <c r="AH13" s="70"/>
      <c r="AI13" s="70"/>
      <c r="AJ13" s="70" t="s">
        <v>137</v>
      </c>
      <c r="AK13" s="70">
        <v>7986</v>
      </c>
      <c r="AL13" s="66" t="s">
        <v>144</v>
      </c>
      <c r="AM13" s="70">
        <v>8448</v>
      </c>
      <c r="AN13" s="66" t="s">
        <v>145</v>
      </c>
      <c r="AO13" s="70">
        <v>7623</v>
      </c>
      <c r="AP13" s="70">
        <v>12023</v>
      </c>
      <c r="AQ13" s="70">
        <v>10308</v>
      </c>
      <c r="AR13" s="70"/>
      <c r="AS13" s="70">
        <v>12793</v>
      </c>
      <c r="AT13" s="51">
        <v>12793</v>
      </c>
      <c r="AU13" s="70"/>
      <c r="AV13" s="70"/>
      <c r="AW13" s="70">
        <v>28248</v>
      </c>
      <c r="AX13" s="70">
        <v>9823</v>
      </c>
      <c r="AY13" s="70">
        <v>7269</v>
      </c>
      <c r="AZ13" s="70">
        <v>15268</v>
      </c>
      <c r="BA13" s="70">
        <v>10241</v>
      </c>
      <c r="BB13" s="119">
        <v>30338</v>
      </c>
      <c r="BC13" s="39"/>
      <c r="BD13" s="39"/>
      <c r="BE13" s="39"/>
      <c r="BF13" s="39"/>
      <c r="BG13" s="39"/>
      <c r="BH13" s="39"/>
      <c r="BI13" s="39"/>
      <c r="BJ13" s="52"/>
      <c r="BK13" s="52"/>
      <c r="BL13" s="52"/>
      <c r="BM13" s="51"/>
      <c r="BN13" s="66"/>
      <c r="BO13" s="69"/>
      <c r="BP13" s="66" t="s">
        <v>22</v>
      </c>
      <c r="BQ13" s="66"/>
      <c r="BR13" s="89"/>
      <c r="BS13" s="53" t="s">
        <v>238</v>
      </c>
      <c r="BT13" s="67"/>
      <c r="BU13" s="49" t="s">
        <v>239</v>
      </c>
      <c r="BV13" s="80" t="s">
        <v>240</v>
      </c>
      <c r="BW13" s="50" t="s">
        <v>159</v>
      </c>
    </row>
    <row r="14" spans="1:75" s="58" customFormat="1" ht="30" customHeight="1" x14ac:dyDescent="0.15">
      <c r="A14" s="66" t="s">
        <v>160</v>
      </c>
      <c r="B14" s="66" t="s">
        <v>161</v>
      </c>
      <c r="C14" s="90" t="s">
        <v>269</v>
      </c>
      <c r="D14" s="66" t="s">
        <v>162</v>
      </c>
      <c r="E14" s="90" t="s">
        <v>270</v>
      </c>
      <c r="F14" s="66"/>
      <c r="G14" s="69"/>
      <c r="H14" s="66" t="s">
        <v>130</v>
      </c>
      <c r="I14" s="126">
        <v>20790</v>
      </c>
      <c r="J14" s="66"/>
      <c r="K14" s="69"/>
      <c r="L14" s="66" t="s">
        <v>130</v>
      </c>
      <c r="M14" s="70">
        <v>11891</v>
      </c>
      <c r="N14" s="66"/>
      <c r="O14" s="70"/>
      <c r="P14" s="66" t="s">
        <v>130</v>
      </c>
      <c r="Q14" s="130">
        <v>9988</v>
      </c>
      <c r="R14" s="130">
        <v>6523</v>
      </c>
      <c r="S14" s="70"/>
      <c r="T14" s="70"/>
      <c r="U14" s="66" t="s">
        <v>130</v>
      </c>
      <c r="V14" s="126">
        <v>10648</v>
      </c>
      <c r="W14" s="126">
        <v>11363</v>
      </c>
      <c r="X14" s="70"/>
      <c r="Y14" s="70"/>
      <c r="Z14" s="70" t="s">
        <v>137</v>
      </c>
      <c r="AA14" s="126">
        <v>11363</v>
      </c>
      <c r="AB14" s="126">
        <v>7766</v>
      </c>
      <c r="AC14" s="70"/>
      <c r="AD14" s="70"/>
      <c r="AE14" s="70" t="s">
        <v>137</v>
      </c>
      <c r="AF14" s="126">
        <v>7766</v>
      </c>
      <c r="AG14" s="126">
        <v>7766</v>
      </c>
      <c r="AH14" s="70"/>
      <c r="AI14" s="70"/>
      <c r="AJ14" s="70" t="s">
        <v>137</v>
      </c>
      <c r="AK14" s="126">
        <v>7766</v>
      </c>
      <c r="AL14" s="70" t="s">
        <v>152</v>
      </c>
      <c r="AM14" s="126">
        <v>8228</v>
      </c>
      <c r="AN14" s="66" t="s">
        <v>4</v>
      </c>
      <c r="AO14" s="126">
        <v>7403</v>
      </c>
      <c r="AP14" s="126">
        <v>11803</v>
      </c>
      <c r="AQ14" s="126">
        <v>9593</v>
      </c>
      <c r="AR14" s="70"/>
      <c r="AS14" s="126">
        <v>12573</v>
      </c>
      <c r="AT14" s="131">
        <v>12914</v>
      </c>
      <c r="AU14" s="70"/>
      <c r="AV14" s="70"/>
      <c r="AW14" s="126">
        <v>28490</v>
      </c>
      <c r="AX14" s="126">
        <v>9603</v>
      </c>
      <c r="AY14" s="126">
        <v>7091</v>
      </c>
      <c r="AZ14" s="113">
        <v>15048</v>
      </c>
      <c r="BA14" s="113">
        <v>10021</v>
      </c>
      <c r="BB14" s="118">
        <v>30118</v>
      </c>
      <c r="BC14" s="39"/>
      <c r="BD14" s="39"/>
      <c r="BE14" s="39"/>
      <c r="BF14" s="39"/>
      <c r="BG14" s="39"/>
      <c r="BH14" s="39"/>
      <c r="BI14" s="39"/>
      <c r="BJ14" s="52"/>
      <c r="BK14" s="52"/>
      <c r="BL14" s="52"/>
      <c r="BM14" s="51"/>
      <c r="BN14" s="66"/>
      <c r="BO14" s="69"/>
      <c r="BP14" s="66" t="s">
        <v>22</v>
      </c>
      <c r="BQ14" s="66"/>
      <c r="BR14" s="48"/>
      <c r="BS14" s="53"/>
      <c r="BT14" s="67"/>
      <c r="BU14" s="91" t="s">
        <v>164</v>
      </c>
      <c r="BV14" s="92" t="s">
        <v>241</v>
      </c>
      <c r="BW14" s="90" t="s">
        <v>92</v>
      </c>
    </row>
    <row r="15" spans="1:75" s="58" customFormat="1" ht="44.25" customHeight="1" x14ac:dyDescent="0.15">
      <c r="A15" s="66" t="s">
        <v>165</v>
      </c>
      <c r="B15" s="86" t="s">
        <v>166</v>
      </c>
      <c r="C15" s="85" t="s">
        <v>167</v>
      </c>
      <c r="D15" s="81" t="s">
        <v>168</v>
      </c>
      <c r="E15" s="85" t="s">
        <v>170</v>
      </c>
      <c r="F15" s="66"/>
      <c r="G15" s="70"/>
      <c r="H15" s="66" t="s">
        <v>130</v>
      </c>
      <c r="I15" s="70">
        <v>20174</v>
      </c>
      <c r="J15" s="66"/>
      <c r="K15" s="70"/>
      <c r="L15" s="66" t="s">
        <v>130</v>
      </c>
      <c r="M15" s="70">
        <v>11336</v>
      </c>
      <c r="N15" s="66"/>
      <c r="O15" s="70"/>
      <c r="P15" s="66" t="s">
        <v>130</v>
      </c>
      <c r="Q15" s="112">
        <v>9077</v>
      </c>
      <c r="R15" s="112">
        <v>6221</v>
      </c>
      <c r="S15" s="70"/>
      <c r="T15" s="70"/>
      <c r="U15" s="66" t="s">
        <v>130</v>
      </c>
      <c r="V15" s="112">
        <v>9664</v>
      </c>
      <c r="W15" s="115">
        <v>12399</v>
      </c>
      <c r="X15" s="66"/>
      <c r="Y15" s="70"/>
      <c r="Z15" s="70" t="s">
        <v>137</v>
      </c>
      <c r="AA15" s="117">
        <v>10562</v>
      </c>
      <c r="AB15" s="115">
        <v>8114</v>
      </c>
      <c r="AC15" s="70"/>
      <c r="AD15" s="70"/>
      <c r="AE15" s="70" t="s">
        <v>137</v>
      </c>
      <c r="AF15" s="115">
        <v>8114</v>
      </c>
      <c r="AG15" s="115">
        <v>8114</v>
      </c>
      <c r="AH15" s="70"/>
      <c r="AI15" s="70"/>
      <c r="AJ15" s="70" t="s">
        <v>137</v>
      </c>
      <c r="AK15" s="115">
        <v>8114</v>
      </c>
      <c r="AL15" s="70"/>
      <c r="AM15" s="70"/>
      <c r="AN15" s="70" t="s">
        <v>130</v>
      </c>
      <c r="AO15" s="70">
        <v>7051</v>
      </c>
      <c r="AP15" s="70">
        <v>12881</v>
      </c>
      <c r="AQ15" s="113">
        <v>8752</v>
      </c>
      <c r="AR15" s="70"/>
      <c r="AS15" s="70">
        <v>11996</v>
      </c>
      <c r="AT15" s="70">
        <v>11996</v>
      </c>
      <c r="AU15" s="70"/>
      <c r="AV15" s="70"/>
      <c r="AW15" s="70">
        <v>28220</v>
      </c>
      <c r="AX15" s="70">
        <v>10681</v>
      </c>
      <c r="AY15" s="70">
        <v>6845</v>
      </c>
      <c r="AZ15" s="70">
        <v>14306</v>
      </c>
      <c r="BA15" s="113">
        <v>8672</v>
      </c>
      <c r="BB15" s="119">
        <v>29766</v>
      </c>
      <c r="BC15" s="39"/>
      <c r="BD15" s="39"/>
      <c r="BE15" s="39"/>
      <c r="BF15" s="39"/>
      <c r="BG15" s="39"/>
      <c r="BH15" s="39"/>
      <c r="BI15" s="39"/>
      <c r="BJ15" s="52"/>
      <c r="BK15" s="52"/>
      <c r="BL15" s="52"/>
      <c r="BM15" s="51"/>
      <c r="BN15" s="66"/>
      <c r="BO15" s="69"/>
      <c r="BP15" s="66" t="s">
        <v>22</v>
      </c>
      <c r="BQ15" s="66"/>
      <c r="BR15" s="53"/>
      <c r="BS15" s="53" t="s">
        <v>288</v>
      </c>
      <c r="BT15" s="67" t="s">
        <v>139</v>
      </c>
      <c r="BU15" s="84" t="s">
        <v>289</v>
      </c>
      <c r="BV15" s="93" t="s">
        <v>290</v>
      </c>
      <c r="BW15" s="85" t="s">
        <v>63</v>
      </c>
    </row>
    <row r="16" spans="1:75" s="58" customFormat="1" ht="46.5" customHeight="1" x14ac:dyDescent="0.15">
      <c r="A16" s="66" t="s">
        <v>330</v>
      </c>
      <c r="B16" s="49" t="s">
        <v>225</v>
      </c>
      <c r="C16" s="82" t="s">
        <v>271</v>
      </c>
      <c r="D16" s="81" t="s">
        <v>27</v>
      </c>
      <c r="E16" s="50" t="s">
        <v>219</v>
      </c>
      <c r="F16" s="66"/>
      <c r="G16" s="69"/>
      <c r="H16" s="66" t="s">
        <v>130</v>
      </c>
      <c r="I16" s="70">
        <v>20152</v>
      </c>
      <c r="J16" s="66"/>
      <c r="K16" s="69"/>
      <c r="L16" s="66" t="s">
        <v>130</v>
      </c>
      <c r="M16" s="70">
        <v>11165</v>
      </c>
      <c r="N16" s="66"/>
      <c r="O16" s="70"/>
      <c r="P16" s="66" t="s">
        <v>130</v>
      </c>
      <c r="Q16" s="112">
        <v>9350</v>
      </c>
      <c r="R16" s="112">
        <v>6270</v>
      </c>
      <c r="S16" s="70"/>
      <c r="T16" s="70"/>
      <c r="U16" s="66" t="s">
        <v>130</v>
      </c>
      <c r="V16" s="70">
        <v>10010</v>
      </c>
      <c r="W16" s="70">
        <v>12540</v>
      </c>
      <c r="X16" s="66" t="s">
        <v>132</v>
      </c>
      <c r="Y16" s="70">
        <v>11110</v>
      </c>
      <c r="Z16" s="66" t="s">
        <v>9</v>
      </c>
      <c r="AA16" s="70">
        <v>10285</v>
      </c>
      <c r="AB16" s="70">
        <v>8943</v>
      </c>
      <c r="AC16" s="66" t="s">
        <v>132</v>
      </c>
      <c r="AD16" s="70">
        <v>8063</v>
      </c>
      <c r="AE16" s="66" t="s">
        <v>9</v>
      </c>
      <c r="AF16" s="70">
        <v>8063</v>
      </c>
      <c r="AG16" s="70">
        <v>8943</v>
      </c>
      <c r="AH16" s="66" t="s">
        <v>132</v>
      </c>
      <c r="AI16" s="70">
        <v>8063</v>
      </c>
      <c r="AJ16" s="66" t="s">
        <v>9</v>
      </c>
      <c r="AK16" s="70">
        <v>8063</v>
      </c>
      <c r="AL16" s="70"/>
      <c r="AM16" s="70"/>
      <c r="AN16" s="70" t="s">
        <v>130</v>
      </c>
      <c r="AO16" s="70">
        <v>7216</v>
      </c>
      <c r="AP16" s="70">
        <v>12980</v>
      </c>
      <c r="AQ16" s="70">
        <v>9451</v>
      </c>
      <c r="AR16" s="70"/>
      <c r="AS16" s="70">
        <v>12276</v>
      </c>
      <c r="AT16" s="51">
        <v>12276</v>
      </c>
      <c r="AU16" s="70"/>
      <c r="AV16" s="70"/>
      <c r="AW16" s="70">
        <v>28572</v>
      </c>
      <c r="AX16" s="70">
        <v>10780</v>
      </c>
      <c r="AY16" s="70">
        <v>6813</v>
      </c>
      <c r="AZ16" s="70">
        <v>16500</v>
      </c>
      <c r="BA16" s="70">
        <v>11473</v>
      </c>
      <c r="BB16" s="119">
        <v>31290</v>
      </c>
      <c r="BC16" s="39"/>
      <c r="BD16" s="39"/>
      <c r="BE16" s="39"/>
      <c r="BF16" s="54"/>
      <c r="BG16" s="39"/>
      <c r="BH16" s="39"/>
      <c r="BI16" s="39"/>
      <c r="BJ16" s="67"/>
      <c r="BK16" s="52"/>
      <c r="BL16" s="52"/>
      <c r="BM16" s="51"/>
      <c r="BN16" s="66"/>
      <c r="BO16" s="69"/>
      <c r="BP16" s="66" t="s">
        <v>22</v>
      </c>
      <c r="BQ16" s="66"/>
      <c r="BR16" s="53"/>
      <c r="BS16" s="53" t="s">
        <v>242</v>
      </c>
      <c r="BT16" s="67" t="s">
        <v>139</v>
      </c>
      <c r="BU16" s="49" t="s">
        <v>243</v>
      </c>
      <c r="BV16" s="83" t="s">
        <v>220</v>
      </c>
      <c r="BW16" s="82" t="s">
        <v>173</v>
      </c>
    </row>
    <row r="17" spans="1:77" s="58" customFormat="1" ht="47.25" customHeight="1" x14ac:dyDescent="0.15">
      <c r="A17" s="66" t="s">
        <v>174</v>
      </c>
      <c r="B17" s="49" t="s">
        <v>311</v>
      </c>
      <c r="C17" s="82" t="s">
        <v>272</v>
      </c>
      <c r="D17" s="81" t="s">
        <v>175</v>
      </c>
      <c r="E17" s="50" t="s">
        <v>308</v>
      </c>
      <c r="F17" s="66"/>
      <c r="G17" s="70"/>
      <c r="H17" s="66" t="s">
        <v>130</v>
      </c>
      <c r="I17" s="70">
        <v>20955</v>
      </c>
      <c r="J17" s="66"/>
      <c r="K17" s="70"/>
      <c r="L17" s="66" t="s">
        <v>130</v>
      </c>
      <c r="M17" s="70">
        <v>11445</v>
      </c>
      <c r="N17" s="66"/>
      <c r="O17" s="70"/>
      <c r="P17" s="66" t="s">
        <v>130</v>
      </c>
      <c r="Q17" s="70">
        <v>5879</v>
      </c>
      <c r="R17" s="70">
        <v>5725</v>
      </c>
      <c r="S17" s="70"/>
      <c r="T17" s="70"/>
      <c r="U17" s="66" t="s">
        <v>130</v>
      </c>
      <c r="V17" s="70">
        <v>10290</v>
      </c>
      <c r="W17" s="116">
        <v>10880</v>
      </c>
      <c r="X17" s="70"/>
      <c r="Y17" s="70"/>
      <c r="Z17" s="70" t="s">
        <v>137</v>
      </c>
      <c r="AA17" s="115">
        <v>10880</v>
      </c>
      <c r="AB17" s="70">
        <v>6848</v>
      </c>
      <c r="AC17" s="70"/>
      <c r="AD17" s="70"/>
      <c r="AE17" s="70" t="s">
        <v>137</v>
      </c>
      <c r="AF17" s="70">
        <v>6848</v>
      </c>
      <c r="AG17" s="70">
        <v>6848</v>
      </c>
      <c r="AH17" s="70"/>
      <c r="AI17" s="70"/>
      <c r="AJ17" s="70" t="s">
        <v>137</v>
      </c>
      <c r="AK17" s="70">
        <v>6848</v>
      </c>
      <c r="AL17" s="70"/>
      <c r="AM17" s="70"/>
      <c r="AN17" s="70" t="s">
        <v>130</v>
      </c>
      <c r="AO17" s="70">
        <v>7859</v>
      </c>
      <c r="AP17" s="70">
        <v>12045</v>
      </c>
      <c r="AQ17" s="70">
        <v>8382</v>
      </c>
      <c r="AR17" s="70"/>
      <c r="AS17" s="113">
        <v>11980</v>
      </c>
      <c r="AT17" s="113">
        <v>11980</v>
      </c>
      <c r="AU17" s="70"/>
      <c r="AV17" s="70"/>
      <c r="AW17" s="70">
        <v>29000</v>
      </c>
      <c r="AX17" s="115">
        <v>9450</v>
      </c>
      <c r="AY17" s="113">
        <v>6924</v>
      </c>
      <c r="AZ17" s="113">
        <v>15176</v>
      </c>
      <c r="BA17" s="113">
        <v>10221</v>
      </c>
      <c r="BB17" s="118">
        <v>30090</v>
      </c>
      <c r="BC17" s="39"/>
      <c r="BD17" s="39"/>
      <c r="BE17" s="39"/>
      <c r="BF17" s="39"/>
      <c r="BG17" s="39"/>
      <c r="BH17" s="39"/>
      <c r="BI17" s="39"/>
      <c r="BJ17" s="52"/>
      <c r="BK17" s="52"/>
      <c r="BL17" s="52"/>
      <c r="BM17" s="51"/>
      <c r="BN17" s="66"/>
      <c r="BO17" s="69"/>
      <c r="BP17" s="66" t="s">
        <v>22</v>
      </c>
      <c r="BQ17" s="66"/>
      <c r="BR17" s="53"/>
      <c r="BS17" s="53" t="s">
        <v>291</v>
      </c>
      <c r="BT17" s="67" t="s">
        <v>139</v>
      </c>
      <c r="BU17" s="49" t="s">
        <v>244</v>
      </c>
      <c r="BV17" s="94" t="s">
        <v>292</v>
      </c>
      <c r="BW17" s="50" t="s">
        <v>293</v>
      </c>
      <c r="BX17" s="95"/>
    </row>
    <row r="18" spans="1:77" s="58" customFormat="1" ht="30" customHeight="1" x14ac:dyDescent="0.15">
      <c r="A18" s="66" t="s">
        <v>103</v>
      </c>
      <c r="B18" s="81" t="s">
        <v>70</v>
      </c>
      <c r="C18" s="82" t="s">
        <v>273</v>
      </c>
      <c r="D18" s="81" t="s">
        <v>178</v>
      </c>
      <c r="E18" s="82" t="s">
        <v>274</v>
      </c>
      <c r="F18" s="66"/>
      <c r="G18" s="70"/>
      <c r="H18" s="66" t="s">
        <v>130</v>
      </c>
      <c r="I18" s="70">
        <v>20438</v>
      </c>
      <c r="J18" s="66"/>
      <c r="K18" s="70"/>
      <c r="L18" s="66" t="s">
        <v>130</v>
      </c>
      <c r="M18" s="70">
        <v>11561</v>
      </c>
      <c r="N18" s="66"/>
      <c r="O18" s="70"/>
      <c r="P18" s="66" t="s">
        <v>130</v>
      </c>
      <c r="Q18" s="52"/>
      <c r="R18" s="113">
        <v>6171</v>
      </c>
      <c r="S18" s="66"/>
      <c r="T18" s="70"/>
      <c r="U18" s="66" t="s">
        <v>130</v>
      </c>
      <c r="V18" s="70">
        <v>10296</v>
      </c>
      <c r="W18" s="39">
        <v>11011</v>
      </c>
      <c r="X18" s="70"/>
      <c r="Y18" s="70"/>
      <c r="Z18" s="70" t="s">
        <v>137</v>
      </c>
      <c r="AA18" s="70">
        <v>11011</v>
      </c>
      <c r="AB18" s="70">
        <v>7414</v>
      </c>
      <c r="AC18" s="70"/>
      <c r="AD18" s="70"/>
      <c r="AE18" s="70" t="s">
        <v>137</v>
      </c>
      <c r="AF18" s="70">
        <v>7414</v>
      </c>
      <c r="AG18" s="70">
        <v>7414</v>
      </c>
      <c r="AH18" s="70"/>
      <c r="AI18" s="70"/>
      <c r="AJ18" s="70" t="s">
        <v>137</v>
      </c>
      <c r="AK18" s="70">
        <v>7414</v>
      </c>
      <c r="AL18" s="66" t="s">
        <v>144</v>
      </c>
      <c r="AM18" s="70">
        <v>7876</v>
      </c>
      <c r="AN18" s="66" t="s">
        <v>145</v>
      </c>
      <c r="AO18" s="70">
        <v>7051</v>
      </c>
      <c r="AP18" s="70">
        <v>11451</v>
      </c>
      <c r="AQ18" s="70">
        <v>9736</v>
      </c>
      <c r="AR18" s="52"/>
      <c r="AS18" s="70">
        <v>12221</v>
      </c>
      <c r="AT18" s="51">
        <v>12562</v>
      </c>
      <c r="AU18" s="70"/>
      <c r="AV18" s="70"/>
      <c r="AW18" s="70">
        <v>28138</v>
      </c>
      <c r="AX18" s="70">
        <v>9251</v>
      </c>
      <c r="AY18" s="70">
        <v>7007</v>
      </c>
      <c r="AZ18" s="70">
        <v>14971</v>
      </c>
      <c r="BA18" s="70">
        <v>9944</v>
      </c>
      <c r="BB18" s="120">
        <v>29766</v>
      </c>
      <c r="BC18" s="39"/>
      <c r="BD18" s="39"/>
      <c r="BE18" s="39"/>
      <c r="BF18" s="39"/>
      <c r="BG18" s="39"/>
      <c r="BH18" s="39"/>
      <c r="BI18" s="39"/>
      <c r="BJ18" s="52"/>
      <c r="BK18" s="52"/>
      <c r="BL18" s="52"/>
      <c r="BM18" s="51"/>
      <c r="BN18" s="66" t="s">
        <v>144</v>
      </c>
      <c r="BO18" s="70">
        <v>4026</v>
      </c>
      <c r="BP18" s="66" t="s">
        <v>179</v>
      </c>
      <c r="BQ18" s="70">
        <v>3201</v>
      </c>
      <c r="BR18" s="53"/>
      <c r="BS18" s="53" t="s">
        <v>294</v>
      </c>
      <c r="BT18" s="67"/>
      <c r="BU18" s="81" t="s">
        <v>206</v>
      </c>
      <c r="BV18" s="83" t="s">
        <v>302</v>
      </c>
      <c r="BW18" s="82" t="s">
        <v>182</v>
      </c>
    </row>
    <row r="19" spans="1:77" s="58" customFormat="1" ht="30" customHeight="1" x14ac:dyDescent="0.15">
      <c r="A19" s="65" t="s">
        <v>312</v>
      </c>
      <c r="B19" s="84" t="s">
        <v>315</v>
      </c>
      <c r="C19" s="82" t="s">
        <v>78</v>
      </c>
      <c r="D19" s="81" t="s">
        <v>151</v>
      </c>
      <c r="E19" s="125" t="s">
        <v>322</v>
      </c>
      <c r="F19" s="66"/>
      <c r="G19" s="70"/>
      <c r="H19" s="66" t="s">
        <v>130</v>
      </c>
      <c r="I19" s="70">
        <v>20174</v>
      </c>
      <c r="J19" s="66"/>
      <c r="K19" s="70"/>
      <c r="L19" s="66" t="s">
        <v>130</v>
      </c>
      <c r="M19" s="70">
        <v>11336</v>
      </c>
      <c r="N19" s="66"/>
      <c r="O19" s="70"/>
      <c r="P19" s="66" t="s">
        <v>130</v>
      </c>
      <c r="Q19" s="112">
        <v>9077</v>
      </c>
      <c r="R19" s="112">
        <v>6221</v>
      </c>
      <c r="S19" s="70"/>
      <c r="T19" s="70"/>
      <c r="U19" s="66" t="s">
        <v>130</v>
      </c>
      <c r="V19" s="112">
        <v>9664</v>
      </c>
      <c r="W19" s="116">
        <v>12399</v>
      </c>
      <c r="X19" s="66"/>
      <c r="Y19" s="70"/>
      <c r="Z19" s="70" t="s">
        <v>137</v>
      </c>
      <c r="AA19" s="115">
        <v>10562</v>
      </c>
      <c r="AB19" s="115">
        <v>8114</v>
      </c>
      <c r="AC19" s="70"/>
      <c r="AD19" s="70"/>
      <c r="AE19" s="70" t="s">
        <v>137</v>
      </c>
      <c r="AF19" s="115">
        <v>8114</v>
      </c>
      <c r="AG19" s="115">
        <v>8114</v>
      </c>
      <c r="AH19" s="70"/>
      <c r="AI19" s="70"/>
      <c r="AJ19" s="70" t="s">
        <v>137</v>
      </c>
      <c r="AK19" s="115">
        <v>8114</v>
      </c>
      <c r="AL19" s="70"/>
      <c r="AM19" s="70"/>
      <c r="AN19" s="70" t="s">
        <v>130</v>
      </c>
      <c r="AO19" s="70">
        <v>7051</v>
      </c>
      <c r="AP19" s="70">
        <v>12881</v>
      </c>
      <c r="AQ19" s="113">
        <v>8752</v>
      </c>
      <c r="AR19" s="70"/>
      <c r="AS19" s="70">
        <v>11996</v>
      </c>
      <c r="AT19" s="51">
        <v>11996</v>
      </c>
      <c r="AU19" s="70"/>
      <c r="AV19" s="70"/>
      <c r="AW19" s="70">
        <v>28220</v>
      </c>
      <c r="AX19" s="70">
        <v>10681</v>
      </c>
      <c r="AY19" s="70">
        <v>6845</v>
      </c>
      <c r="AZ19" s="70">
        <v>14306</v>
      </c>
      <c r="BA19" s="113">
        <v>8672</v>
      </c>
      <c r="BB19" s="119">
        <v>29766</v>
      </c>
      <c r="BC19" s="39"/>
      <c r="BD19" s="39"/>
      <c r="BE19" s="39"/>
      <c r="BF19" s="39"/>
      <c r="BG19" s="39"/>
      <c r="BH19" s="39"/>
      <c r="BI19" s="39"/>
      <c r="BJ19" s="52"/>
      <c r="BK19" s="52"/>
      <c r="BL19" s="52"/>
      <c r="BM19" s="51"/>
      <c r="BN19" s="66"/>
      <c r="BO19" s="69"/>
      <c r="BP19" s="66"/>
      <c r="BQ19" s="66"/>
      <c r="BR19" s="53"/>
      <c r="BS19" s="53" t="s">
        <v>222</v>
      </c>
      <c r="BT19" s="67" t="s">
        <v>139</v>
      </c>
      <c r="BU19" s="81" t="s">
        <v>172</v>
      </c>
      <c r="BV19" s="96" t="s">
        <v>295</v>
      </c>
      <c r="BW19" s="82" t="s">
        <v>217</v>
      </c>
    </row>
    <row r="20" spans="1:77" s="58" customFormat="1" ht="36" customHeight="1" x14ac:dyDescent="0.15">
      <c r="A20" s="65"/>
      <c r="B20" s="84"/>
      <c r="C20" s="82"/>
      <c r="D20" s="81"/>
      <c r="E20" s="82"/>
      <c r="F20" s="66"/>
      <c r="G20" s="70"/>
      <c r="H20" s="66"/>
      <c r="I20" s="70"/>
      <c r="J20" s="66"/>
      <c r="K20" s="70"/>
      <c r="L20" s="66"/>
      <c r="M20" s="70"/>
      <c r="N20" s="66"/>
      <c r="O20" s="70"/>
      <c r="P20" s="66"/>
      <c r="Q20" s="70"/>
      <c r="R20" s="70"/>
      <c r="S20" s="70"/>
      <c r="T20" s="70"/>
      <c r="U20" s="66"/>
      <c r="V20" s="70"/>
      <c r="W20" s="39"/>
      <c r="X20" s="66"/>
      <c r="Y20" s="70"/>
      <c r="Z20" s="70"/>
      <c r="AA20" s="70"/>
      <c r="AB20" s="70"/>
      <c r="AC20" s="70"/>
      <c r="AD20" s="70"/>
      <c r="AE20" s="70"/>
      <c r="AF20" s="70"/>
      <c r="AG20" s="70"/>
      <c r="AH20" s="70"/>
      <c r="AI20" s="70"/>
      <c r="AJ20" s="70"/>
      <c r="AK20" s="70"/>
      <c r="AL20" s="70"/>
      <c r="AM20" s="70"/>
      <c r="AN20" s="70"/>
      <c r="AO20" s="70"/>
      <c r="AP20" s="70"/>
      <c r="AQ20" s="70"/>
      <c r="AR20" s="70"/>
      <c r="AS20" s="70"/>
      <c r="AT20" s="51"/>
      <c r="AU20" s="70"/>
      <c r="AV20" s="70"/>
      <c r="AW20" s="70"/>
      <c r="AX20" s="70"/>
      <c r="AY20" s="70"/>
      <c r="AZ20" s="70"/>
      <c r="BA20" s="70"/>
      <c r="BB20" s="111"/>
      <c r="BC20" s="39"/>
      <c r="BD20" s="39"/>
      <c r="BE20" s="39"/>
      <c r="BF20" s="39"/>
      <c r="BG20" s="39"/>
      <c r="BH20" s="39"/>
      <c r="BI20" s="39"/>
      <c r="BJ20" s="52"/>
      <c r="BK20" s="52"/>
      <c r="BL20" s="52"/>
      <c r="BM20" s="51"/>
      <c r="BN20" s="66"/>
      <c r="BO20" s="69"/>
      <c r="BP20" s="66"/>
      <c r="BQ20" s="66"/>
      <c r="BR20" s="53"/>
      <c r="BS20" s="53"/>
      <c r="BT20" s="67"/>
      <c r="BU20" s="81"/>
      <c r="BV20" s="94"/>
      <c r="BW20" s="50"/>
    </row>
    <row r="21" spans="1:77" s="58" customFormat="1" ht="30" customHeight="1" x14ac:dyDescent="0.15">
      <c r="A21" s="66" t="s">
        <v>184</v>
      </c>
      <c r="B21" s="49" t="s">
        <v>275</v>
      </c>
      <c r="C21" s="82" t="s">
        <v>32</v>
      </c>
      <c r="D21" s="81" t="s">
        <v>69</v>
      </c>
      <c r="E21" s="82" t="s">
        <v>276</v>
      </c>
      <c r="F21" s="66"/>
      <c r="G21" s="70"/>
      <c r="H21" s="66" t="s">
        <v>130</v>
      </c>
      <c r="I21" s="70">
        <v>20955</v>
      </c>
      <c r="J21" s="66"/>
      <c r="K21" s="70"/>
      <c r="L21" s="66" t="s">
        <v>130</v>
      </c>
      <c r="M21" s="70">
        <v>11445</v>
      </c>
      <c r="N21" s="66"/>
      <c r="O21" s="70"/>
      <c r="P21" s="66" t="s">
        <v>130</v>
      </c>
      <c r="Q21" s="70">
        <v>5879</v>
      </c>
      <c r="R21" s="70">
        <v>5725</v>
      </c>
      <c r="S21" s="70"/>
      <c r="T21" s="70"/>
      <c r="U21" s="66" t="s">
        <v>130</v>
      </c>
      <c r="V21" s="70">
        <v>10290</v>
      </c>
      <c r="W21" s="116">
        <v>10880</v>
      </c>
      <c r="X21" s="70"/>
      <c r="Y21" s="70"/>
      <c r="Z21" s="70" t="s">
        <v>137</v>
      </c>
      <c r="AA21" s="115">
        <v>10880</v>
      </c>
      <c r="AB21" s="70">
        <v>6848</v>
      </c>
      <c r="AC21" s="70"/>
      <c r="AD21" s="70"/>
      <c r="AE21" s="70" t="s">
        <v>137</v>
      </c>
      <c r="AF21" s="70">
        <v>6848</v>
      </c>
      <c r="AG21" s="70">
        <v>6848</v>
      </c>
      <c r="AH21" s="70"/>
      <c r="AI21" s="70"/>
      <c r="AJ21" s="70" t="s">
        <v>137</v>
      </c>
      <c r="AK21" s="70">
        <v>6848</v>
      </c>
      <c r="AL21" s="70"/>
      <c r="AM21" s="70"/>
      <c r="AN21" s="70" t="s">
        <v>130</v>
      </c>
      <c r="AO21" s="70">
        <v>7859</v>
      </c>
      <c r="AP21" s="70">
        <v>12045</v>
      </c>
      <c r="AQ21" s="70">
        <v>8382</v>
      </c>
      <c r="AR21" s="70"/>
      <c r="AS21" s="115">
        <v>11980</v>
      </c>
      <c r="AT21" s="115">
        <v>11980</v>
      </c>
      <c r="AU21" s="70"/>
      <c r="AV21" s="70"/>
      <c r="AW21" s="70">
        <v>29000</v>
      </c>
      <c r="AX21" s="116">
        <v>9450</v>
      </c>
      <c r="AY21" s="116">
        <v>6924</v>
      </c>
      <c r="AZ21" s="116">
        <v>15176</v>
      </c>
      <c r="BA21" s="116">
        <v>10221</v>
      </c>
      <c r="BB21" s="119">
        <v>30090</v>
      </c>
      <c r="BC21" s="39"/>
      <c r="BD21" s="39"/>
      <c r="BE21" s="39"/>
      <c r="BF21" s="39"/>
      <c r="BG21" s="39"/>
      <c r="BH21" s="39"/>
      <c r="BI21" s="39"/>
      <c r="BJ21" s="52"/>
      <c r="BK21" s="52"/>
      <c r="BL21" s="52"/>
      <c r="BM21" s="51"/>
      <c r="BN21" s="66"/>
      <c r="BO21" s="69"/>
      <c r="BP21" s="66" t="s">
        <v>22</v>
      </c>
      <c r="BQ21" s="66"/>
      <c r="BR21" s="53"/>
      <c r="BS21" s="53"/>
      <c r="BT21" s="67" t="s">
        <v>139</v>
      </c>
      <c r="BU21" s="84" t="s">
        <v>296</v>
      </c>
      <c r="BV21" s="97" t="s">
        <v>245</v>
      </c>
      <c r="BW21" s="85" t="s">
        <v>140</v>
      </c>
      <c r="BX21" s="312"/>
      <c r="BY21" s="313"/>
    </row>
    <row r="22" spans="1:77" s="58" customFormat="1" ht="30" customHeight="1" x14ac:dyDescent="0.15">
      <c r="A22" s="66" t="s">
        <v>181</v>
      </c>
      <c r="B22" s="98" t="s">
        <v>226</v>
      </c>
      <c r="C22" s="85" t="s">
        <v>277</v>
      </c>
      <c r="D22" s="99" t="s">
        <v>185</v>
      </c>
      <c r="E22" s="85" t="s">
        <v>278</v>
      </c>
      <c r="F22" s="66"/>
      <c r="G22" s="69"/>
      <c r="H22" s="66" t="s">
        <v>130</v>
      </c>
      <c r="I22" s="115">
        <v>20790</v>
      </c>
      <c r="J22" s="66"/>
      <c r="K22" s="69"/>
      <c r="L22" s="66" t="s">
        <v>130</v>
      </c>
      <c r="M22" s="70">
        <v>11891</v>
      </c>
      <c r="N22" s="66"/>
      <c r="O22" s="70"/>
      <c r="P22" s="66" t="s">
        <v>130</v>
      </c>
      <c r="Q22" s="115">
        <v>9988</v>
      </c>
      <c r="R22" s="115">
        <v>6523</v>
      </c>
      <c r="S22" s="70"/>
      <c r="T22" s="70"/>
      <c r="U22" s="66" t="s">
        <v>130</v>
      </c>
      <c r="V22" s="115">
        <v>10648</v>
      </c>
      <c r="W22" s="116">
        <v>11363</v>
      </c>
      <c r="X22" s="70"/>
      <c r="Y22" s="70"/>
      <c r="Z22" s="70" t="s">
        <v>137</v>
      </c>
      <c r="AA22" s="115">
        <v>11363</v>
      </c>
      <c r="AB22" s="115">
        <v>7766</v>
      </c>
      <c r="AC22" s="70"/>
      <c r="AD22" s="70"/>
      <c r="AE22" s="70" t="s">
        <v>137</v>
      </c>
      <c r="AF22" s="115">
        <v>7766</v>
      </c>
      <c r="AG22" s="115">
        <v>7766</v>
      </c>
      <c r="AH22" s="70"/>
      <c r="AI22" s="70"/>
      <c r="AJ22" s="70" t="s">
        <v>137</v>
      </c>
      <c r="AK22" s="115">
        <v>7766</v>
      </c>
      <c r="AL22" s="70" t="s">
        <v>152</v>
      </c>
      <c r="AM22" s="116">
        <v>8228</v>
      </c>
      <c r="AN22" s="66" t="s">
        <v>4</v>
      </c>
      <c r="AO22" s="116">
        <v>7403</v>
      </c>
      <c r="AP22" s="116">
        <v>11803</v>
      </c>
      <c r="AQ22" s="113">
        <v>9593</v>
      </c>
      <c r="AR22" s="100"/>
      <c r="AS22" s="116">
        <v>12573</v>
      </c>
      <c r="AT22" s="116">
        <v>12914</v>
      </c>
      <c r="AU22" s="70"/>
      <c r="AV22" s="70"/>
      <c r="AW22" s="115">
        <v>28490</v>
      </c>
      <c r="AX22" s="116">
        <v>9603</v>
      </c>
      <c r="AY22" s="116">
        <v>7091</v>
      </c>
      <c r="AZ22" s="116">
        <v>15048</v>
      </c>
      <c r="BA22" s="116">
        <v>10021</v>
      </c>
      <c r="BB22" s="121">
        <v>30118</v>
      </c>
      <c r="BC22" s="39"/>
      <c r="BD22" s="39"/>
      <c r="BE22" s="39"/>
      <c r="BF22" s="39"/>
      <c r="BG22" s="39"/>
      <c r="BH22" s="39"/>
      <c r="BI22" s="39"/>
      <c r="BJ22" s="52"/>
      <c r="BK22" s="52"/>
      <c r="BL22" s="52"/>
      <c r="BM22" s="51"/>
      <c r="BN22" s="70"/>
      <c r="BO22" s="69"/>
      <c r="BP22" s="66" t="s">
        <v>22</v>
      </c>
      <c r="BQ22" s="70"/>
      <c r="BR22" s="48"/>
      <c r="BS22" s="53"/>
      <c r="BT22" s="67" t="s">
        <v>139</v>
      </c>
      <c r="BU22" s="81" t="s">
        <v>207</v>
      </c>
      <c r="BV22" s="83" t="s">
        <v>246</v>
      </c>
      <c r="BW22" s="82" t="s">
        <v>186</v>
      </c>
    </row>
    <row r="23" spans="1:77" s="58" customFormat="1" ht="13.5" x14ac:dyDescent="0.15">
      <c r="A23" s="66" t="s">
        <v>114</v>
      </c>
      <c r="B23" s="81" t="s">
        <v>91</v>
      </c>
      <c r="C23" s="82" t="s">
        <v>279</v>
      </c>
      <c r="D23" s="81" t="s">
        <v>187</v>
      </c>
      <c r="E23" s="82" t="s">
        <v>280</v>
      </c>
      <c r="F23" s="66"/>
      <c r="G23" s="70"/>
      <c r="H23" s="66" t="s">
        <v>130</v>
      </c>
      <c r="I23" s="70">
        <v>20438</v>
      </c>
      <c r="J23" s="66"/>
      <c r="K23" s="70"/>
      <c r="L23" s="66" t="s">
        <v>130</v>
      </c>
      <c r="M23" s="70">
        <v>11561</v>
      </c>
      <c r="N23" s="66"/>
      <c r="O23" s="70"/>
      <c r="P23" s="66" t="s">
        <v>320</v>
      </c>
      <c r="Q23" s="112"/>
      <c r="R23" s="114">
        <v>6171</v>
      </c>
      <c r="S23" s="66"/>
      <c r="T23" s="70"/>
      <c r="U23" s="66" t="s">
        <v>130</v>
      </c>
      <c r="V23" s="70">
        <v>10296</v>
      </c>
      <c r="W23" s="70">
        <v>11011</v>
      </c>
      <c r="X23" s="70"/>
      <c r="Y23" s="70"/>
      <c r="Z23" s="70" t="s">
        <v>137</v>
      </c>
      <c r="AA23" s="70">
        <v>11011</v>
      </c>
      <c r="AB23" s="70">
        <v>7414</v>
      </c>
      <c r="AC23" s="70"/>
      <c r="AD23" s="70"/>
      <c r="AE23" s="70" t="s">
        <v>137</v>
      </c>
      <c r="AF23" s="70">
        <v>7414</v>
      </c>
      <c r="AG23" s="70">
        <v>7414</v>
      </c>
      <c r="AH23" s="70"/>
      <c r="AI23" s="70"/>
      <c r="AJ23" s="70" t="s">
        <v>137</v>
      </c>
      <c r="AK23" s="70">
        <v>7414</v>
      </c>
      <c r="AL23" s="66" t="s">
        <v>144</v>
      </c>
      <c r="AM23" s="70">
        <v>7876</v>
      </c>
      <c r="AN23" s="66" t="s">
        <v>145</v>
      </c>
      <c r="AO23" s="70">
        <v>7051</v>
      </c>
      <c r="AP23" s="70">
        <v>11451</v>
      </c>
      <c r="AQ23" s="70">
        <v>9736</v>
      </c>
      <c r="AR23" s="70"/>
      <c r="AS23" s="70">
        <v>12221</v>
      </c>
      <c r="AT23" s="51">
        <v>12562</v>
      </c>
      <c r="AU23" s="70"/>
      <c r="AV23" s="70"/>
      <c r="AW23" s="70">
        <v>28138</v>
      </c>
      <c r="AX23" s="70">
        <v>9251</v>
      </c>
      <c r="AY23" s="70">
        <v>7007</v>
      </c>
      <c r="AZ23" s="70">
        <v>14971</v>
      </c>
      <c r="BA23" s="70">
        <v>9944</v>
      </c>
      <c r="BB23" s="121">
        <v>29766</v>
      </c>
      <c r="BC23" s="39"/>
      <c r="BD23" s="39"/>
      <c r="BE23" s="39"/>
      <c r="BF23" s="39"/>
      <c r="BG23" s="39"/>
      <c r="BH23" s="39"/>
      <c r="BI23" s="39"/>
      <c r="BJ23" s="52"/>
      <c r="BK23" s="52"/>
      <c r="BL23" s="52"/>
      <c r="BM23" s="51"/>
      <c r="BN23" s="66" t="s">
        <v>144</v>
      </c>
      <c r="BO23" s="70">
        <v>4026</v>
      </c>
      <c r="BP23" s="66" t="s">
        <v>179</v>
      </c>
      <c r="BQ23" s="70">
        <v>3201</v>
      </c>
      <c r="BR23" s="53"/>
      <c r="BS23" s="53"/>
      <c r="BT23" s="67" t="s">
        <v>139</v>
      </c>
      <c r="BU23" s="81" t="s">
        <v>247</v>
      </c>
      <c r="BV23" s="83" t="s">
        <v>169</v>
      </c>
      <c r="BW23" s="82" t="s">
        <v>218</v>
      </c>
    </row>
    <row r="24" spans="1:77" s="58" customFormat="1" ht="30" customHeight="1" x14ac:dyDescent="0.15">
      <c r="A24" s="66" t="s">
        <v>83</v>
      </c>
      <c r="B24" s="81" t="s">
        <v>180</v>
      </c>
      <c r="C24" s="82" t="s">
        <v>281</v>
      </c>
      <c r="D24" s="81" t="s">
        <v>19</v>
      </c>
      <c r="E24" s="82" t="s">
        <v>282</v>
      </c>
      <c r="F24" s="66"/>
      <c r="G24" s="101"/>
      <c r="H24" s="66" t="s">
        <v>130</v>
      </c>
      <c r="I24" s="70">
        <v>20220</v>
      </c>
      <c r="J24" s="66"/>
      <c r="K24" s="70"/>
      <c r="L24" s="66" t="s">
        <v>130</v>
      </c>
      <c r="M24" s="70">
        <v>11310</v>
      </c>
      <c r="N24" s="66"/>
      <c r="O24" s="70"/>
      <c r="P24" s="66" t="s">
        <v>130</v>
      </c>
      <c r="Q24" s="70"/>
      <c r="R24" s="114">
        <v>6105</v>
      </c>
      <c r="S24" s="70"/>
      <c r="T24" s="70"/>
      <c r="U24" s="66" t="s">
        <v>130</v>
      </c>
      <c r="V24" s="70">
        <v>10155</v>
      </c>
      <c r="W24" s="116">
        <v>10815</v>
      </c>
      <c r="X24" s="70"/>
      <c r="Y24" s="70"/>
      <c r="Z24" s="70" t="s">
        <v>137</v>
      </c>
      <c r="AA24" s="115">
        <v>10815</v>
      </c>
      <c r="AB24" s="70">
        <v>7273</v>
      </c>
      <c r="AC24" s="70"/>
      <c r="AD24" s="70"/>
      <c r="AE24" s="70" t="s">
        <v>137</v>
      </c>
      <c r="AF24" s="70">
        <v>7273</v>
      </c>
      <c r="AG24" s="70">
        <v>7273</v>
      </c>
      <c r="AH24" s="70"/>
      <c r="AI24" s="70"/>
      <c r="AJ24" s="70" t="s">
        <v>137</v>
      </c>
      <c r="AK24" s="70">
        <v>7273</v>
      </c>
      <c r="AL24" s="70"/>
      <c r="AM24" s="70"/>
      <c r="AN24" s="70" t="s">
        <v>130</v>
      </c>
      <c r="AO24" s="70">
        <v>7735</v>
      </c>
      <c r="AP24" s="70">
        <v>11310</v>
      </c>
      <c r="AQ24" s="70">
        <v>9595</v>
      </c>
      <c r="AR24" s="70"/>
      <c r="AS24" s="113">
        <v>12080</v>
      </c>
      <c r="AT24" s="113">
        <v>12421</v>
      </c>
      <c r="AU24" s="70"/>
      <c r="AV24" s="70"/>
      <c r="AW24" s="70">
        <v>28072</v>
      </c>
      <c r="AX24" s="70">
        <v>9110</v>
      </c>
      <c r="AY24" s="70">
        <v>6826</v>
      </c>
      <c r="AZ24" s="70">
        <v>14830</v>
      </c>
      <c r="BA24" s="70">
        <v>9803</v>
      </c>
      <c r="BB24" s="121">
        <v>29700</v>
      </c>
      <c r="BC24" s="39"/>
      <c r="BD24" s="39"/>
      <c r="BE24" s="39"/>
      <c r="BF24" s="39"/>
      <c r="BG24" s="39"/>
      <c r="BH24" s="39"/>
      <c r="BI24" s="39"/>
      <c r="BJ24" s="102"/>
      <c r="BK24" s="102"/>
      <c r="BL24" s="102"/>
      <c r="BM24" s="55"/>
      <c r="BN24" s="66"/>
      <c r="BO24" s="69"/>
      <c r="BP24" s="66" t="s">
        <v>22</v>
      </c>
      <c r="BQ24" s="66"/>
      <c r="BR24" s="53"/>
      <c r="BS24" s="53" t="s">
        <v>297</v>
      </c>
      <c r="BT24" s="67" t="s">
        <v>139</v>
      </c>
      <c r="BU24" s="49" t="s">
        <v>298</v>
      </c>
      <c r="BV24" s="83" t="s">
        <v>248</v>
      </c>
      <c r="BW24" s="82" t="s">
        <v>171</v>
      </c>
    </row>
    <row r="25" spans="1:77" s="58" customFormat="1" ht="30" customHeight="1" x14ac:dyDescent="0.15">
      <c r="A25" s="66" t="s">
        <v>188</v>
      </c>
      <c r="B25" s="49" t="s">
        <v>313</v>
      </c>
      <c r="C25" s="50" t="s">
        <v>303</v>
      </c>
      <c r="D25" s="49" t="s">
        <v>305</v>
      </c>
      <c r="E25" s="50" t="s">
        <v>304</v>
      </c>
      <c r="F25" s="66"/>
      <c r="G25" s="69"/>
      <c r="H25" s="66" t="s">
        <v>130</v>
      </c>
      <c r="I25" s="70">
        <v>20220</v>
      </c>
      <c r="J25" s="66"/>
      <c r="K25" s="69"/>
      <c r="L25" s="66" t="s">
        <v>130</v>
      </c>
      <c r="M25" s="70">
        <v>11310</v>
      </c>
      <c r="N25" s="66"/>
      <c r="O25" s="70"/>
      <c r="P25" s="66" t="s">
        <v>130</v>
      </c>
      <c r="Q25" s="70"/>
      <c r="R25" s="114">
        <v>6105</v>
      </c>
      <c r="S25" s="70"/>
      <c r="T25" s="70"/>
      <c r="U25" s="66" t="s">
        <v>130</v>
      </c>
      <c r="V25" s="70">
        <v>10155</v>
      </c>
      <c r="W25" s="116">
        <v>10815</v>
      </c>
      <c r="X25" s="70"/>
      <c r="Y25" s="70"/>
      <c r="Z25" s="70" t="s">
        <v>177</v>
      </c>
      <c r="AA25" s="115">
        <v>10815</v>
      </c>
      <c r="AB25" s="70">
        <v>7273</v>
      </c>
      <c r="AC25" s="70"/>
      <c r="AD25" s="70"/>
      <c r="AE25" s="70" t="s">
        <v>137</v>
      </c>
      <c r="AF25" s="70">
        <v>7273</v>
      </c>
      <c r="AG25" s="70">
        <v>7273</v>
      </c>
      <c r="AH25" s="70"/>
      <c r="AI25" s="70"/>
      <c r="AJ25" s="70" t="s">
        <v>137</v>
      </c>
      <c r="AK25" s="70">
        <v>7273</v>
      </c>
      <c r="AL25" s="70"/>
      <c r="AM25" s="70"/>
      <c r="AN25" s="70" t="s">
        <v>130</v>
      </c>
      <c r="AO25" s="70">
        <v>7735</v>
      </c>
      <c r="AP25" s="70">
        <v>11310</v>
      </c>
      <c r="AQ25" s="70">
        <v>9595</v>
      </c>
      <c r="AR25" s="70"/>
      <c r="AS25" s="70">
        <v>12080</v>
      </c>
      <c r="AT25" s="113">
        <v>12421</v>
      </c>
      <c r="AU25" s="70"/>
      <c r="AV25" s="70"/>
      <c r="AW25" s="70">
        <v>28072</v>
      </c>
      <c r="AX25" s="70">
        <v>9110</v>
      </c>
      <c r="AY25" s="70">
        <v>6826</v>
      </c>
      <c r="AZ25" s="70">
        <v>14830</v>
      </c>
      <c r="BA25" s="70">
        <v>9803</v>
      </c>
      <c r="BB25" s="121">
        <v>29700</v>
      </c>
      <c r="BC25" s="39"/>
      <c r="BD25" s="39"/>
      <c r="BE25" s="39"/>
      <c r="BF25" s="39"/>
      <c r="BG25" s="39"/>
      <c r="BH25" s="39"/>
      <c r="BI25" s="39"/>
      <c r="BJ25" s="52"/>
      <c r="BK25" s="52"/>
      <c r="BL25" s="52"/>
      <c r="BM25" s="51"/>
      <c r="BN25" s="66"/>
      <c r="BO25" s="69"/>
      <c r="BP25" s="66" t="s">
        <v>22</v>
      </c>
      <c r="BQ25" s="66"/>
      <c r="BR25" s="53"/>
      <c r="BS25" s="53" t="s">
        <v>324</v>
      </c>
      <c r="BT25" s="67"/>
      <c r="BU25" s="49" t="s">
        <v>249</v>
      </c>
      <c r="BV25" s="80" t="s">
        <v>250</v>
      </c>
      <c r="BW25" s="50" t="s">
        <v>261</v>
      </c>
    </row>
    <row r="26" spans="1:77" s="58" customFormat="1" ht="30" customHeight="1" x14ac:dyDescent="0.15">
      <c r="A26" s="66" t="s">
        <v>123</v>
      </c>
      <c r="B26" s="81" t="s">
        <v>190</v>
      </c>
      <c r="C26" s="82" t="s">
        <v>84</v>
      </c>
      <c r="D26" s="81" t="s">
        <v>60</v>
      </c>
      <c r="E26" s="82" t="s">
        <v>46</v>
      </c>
      <c r="F26" s="66"/>
      <c r="G26" s="69"/>
      <c r="H26" s="66" t="s">
        <v>130</v>
      </c>
      <c r="I26" s="70">
        <v>20220</v>
      </c>
      <c r="J26" s="66"/>
      <c r="K26" s="69"/>
      <c r="L26" s="66" t="s">
        <v>130</v>
      </c>
      <c r="M26" s="70">
        <v>11310</v>
      </c>
      <c r="N26" s="66"/>
      <c r="O26" s="70"/>
      <c r="P26" s="66" t="s">
        <v>130</v>
      </c>
      <c r="Q26" s="70"/>
      <c r="R26" s="114">
        <v>6105</v>
      </c>
      <c r="S26" s="70"/>
      <c r="T26" s="70"/>
      <c r="U26" s="66" t="s">
        <v>130</v>
      </c>
      <c r="V26" s="70">
        <v>10155</v>
      </c>
      <c r="W26" s="116">
        <v>10815</v>
      </c>
      <c r="X26" s="70"/>
      <c r="Y26" s="70"/>
      <c r="Z26" s="70" t="s">
        <v>137</v>
      </c>
      <c r="AA26" s="115">
        <v>10815</v>
      </c>
      <c r="AB26" s="70">
        <v>7273</v>
      </c>
      <c r="AC26" s="70"/>
      <c r="AD26" s="70"/>
      <c r="AE26" s="70" t="s">
        <v>137</v>
      </c>
      <c r="AF26" s="70">
        <v>7273</v>
      </c>
      <c r="AG26" s="70">
        <v>7273</v>
      </c>
      <c r="AH26" s="70"/>
      <c r="AI26" s="70"/>
      <c r="AJ26" s="70" t="s">
        <v>137</v>
      </c>
      <c r="AK26" s="70">
        <v>7273</v>
      </c>
      <c r="AL26" s="70"/>
      <c r="AM26" s="70"/>
      <c r="AN26" s="70" t="s">
        <v>130</v>
      </c>
      <c r="AO26" s="70">
        <v>7735</v>
      </c>
      <c r="AP26" s="70">
        <v>11310</v>
      </c>
      <c r="AQ26" s="70">
        <v>9595</v>
      </c>
      <c r="AR26" s="70"/>
      <c r="AS26" s="70">
        <v>12080</v>
      </c>
      <c r="AT26" s="113">
        <v>12421</v>
      </c>
      <c r="AU26" s="70"/>
      <c r="AV26" s="70"/>
      <c r="AW26" s="70">
        <v>28072</v>
      </c>
      <c r="AX26" s="70">
        <v>9110</v>
      </c>
      <c r="AY26" s="70">
        <v>6826</v>
      </c>
      <c r="AZ26" s="70">
        <v>14830</v>
      </c>
      <c r="BA26" s="70">
        <v>9803</v>
      </c>
      <c r="BB26" s="121">
        <v>29700</v>
      </c>
      <c r="BC26" s="39"/>
      <c r="BD26" s="39"/>
      <c r="BE26" s="39"/>
      <c r="BF26" s="39"/>
      <c r="BG26" s="39"/>
      <c r="BH26" s="39"/>
      <c r="BI26" s="39"/>
      <c r="BJ26" s="52"/>
      <c r="BK26" s="52"/>
      <c r="BL26" s="52"/>
      <c r="BM26" s="51"/>
      <c r="BN26" s="66"/>
      <c r="BO26" s="69"/>
      <c r="BP26" s="66" t="s">
        <v>22</v>
      </c>
      <c r="BQ26" s="66"/>
      <c r="BR26" s="53"/>
      <c r="BS26" s="53"/>
      <c r="BT26" s="67" t="s">
        <v>139</v>
      </c>
      <c r="BU26" s="81" t="s">
        <v>251</v>
      </c>
      <c r="BV26" s="80" t="s">
        <v>299</v>
      </c>
      <c r="BW26" s="82" t="s">
        <v>146</v>
      </c>
    </row>
    <row r="27" spans="1:77" s="58" customFormat="1" ht="30" customHeight="1" x14ac:dyDescent="0.15">
      <c r="A27" s="66" t="s">
        <v>11</v>
      </c>
      <c r="B27" s="81" t="s">
        <v>327</v>
      </c>
      <c r="C27" s="82" t="s">
        <v>158</v>
      </c>
      <c r="D27" s="81" t="s">
        <v>150</v>
      </c>
      <c r="E27" s="82" t="s">
        <v>192</v>
      </c>
      <c r="F27" s="66"/>
      <c r="G27" s="69"/>
      <c r="H27" s="66" t="s">
        <v>130</v>
      </c>
      <c r="I27" s="70">
        <v>20152</v>
      </c>
      <c r="J27" s="66"/>
      <c r="K27" s="69"/>
      <c r="L27" s="66" t="s">
        <v>130</v>
      </c>
      <c r="M27" s="70">
        <v>11165</v>
      </c>
      <c r="N27" s="66"/>
      <c r="O27" s="70"/>
      <c r="P27" s="66" t="s">
        <v>130</v>
      </c>
      <c r="Q27" s="70"/>
      <c r="R27" s="114">
        <v>6270</v>
      </c>
      <c r="S27" s="70"/>
      <c r="T27" s="70"/>
      <c r="U27" s="66" t="s">
        <v>130</v>
      </c>
      <c r="V27" s="70">
        <v>10010</v>
      </c>
      <c r="W27" s="70">
        <v>12540</v>
      </c>
      <c r="X27" s="66" t="s">
        <v>132</v>
      </c>
      <c r="Y27" s="70">
        <v>11110</v>
      </c>
      <c r="Z27" s="66" t="s">
        <v>9</v>
      </c>
      <c r="AA27" s="70">
        <v>10285</v>
      </c>
      <c r="AB27" s="70">
        <v>8943</v>
      </c>
      <c r="AC27" s="66" t="s">
        <v>132</v>
      </c>
      <c r="AD27" s="70">
        <v>8063</v>
      </c>
      <c r="AE27" s="66" t="s">
        <v>9</v>
      </c>
      <c r="AF27" s="70">
        <v>8063</v>
      </c>
      <c r="AG27" s="70">
        <v>8943</v>
      </c>
      <c r="AH27" s="66" t="s">
        <v>132</v>
      </c>
      <c r="AI27" s="70">
        <v>8063</v>
      </c>
      <c r="AJ27" s="66" t="s">
        <v>9</v>
      </c>
      <c r="AK27" s="70">
        <v>8063</v>
      </c>
      <c r="AL27" s="70"/>
      <c r="AM27" s="70"/>
      <c r="AN27" s="70" t="s">
        <v>130</v>
      </c>
      <c r="AO27" s="70">
        <v>7216</v>
      </c>
      <c r="AP27" s="70">
        <v>12980</v>
      </c>
      <c r="AQ27" s="70">
        <v>9451</v>
      </c>
      <c r="AR27" s="70"/>
      <c r="AS27" s="70">
        <v>12276</v>
      </c>
      <c r="AT27" s="51">
        <v>12276</v>
      </c>
      <c r="AU27" s="70"/>
      <c r="AV27" s="70"/>
      <c r="AW27" s="70">
        <v>28572</v>
      </c>
      <c r="AX27" s="70">
        <v>10780</v>
      </c>
      <c r="AY27" s="70">
        <v>6813</v>
      </c>
      <c r="AZ27" s="70">
        <v>16500</v>
      </c>
      <c r="BA27" s="70">
        <v>11473</v>
      </c>
      <c r="BB27" s="121">
        <v>31290</v>
      </c>
      <c r="BC27" s="39"/>
      <c r="BD27" s="39"/>
      <c r="BE27" s="39"/>
      <c r="BF27" s="39"/>
      <c r="BG27" s="39"/>
      <c r="BH27" s="39"/>
      <c r="BI27" s="39"/>
      <c r="BJ27" s="52"/>
      <c r="BK27" s="52"/>
      <c r="BL27" s="52"/>
      <c r="BM27" s="51"/>
      <c r="BN27" s="66"/>
      <c r="BO27" s="69"/>
      <c r="BP27" s="66" t="s">
        <v>22</v>
      </c>
      <c r="BQ27" s="66"/>
      <c r="BR27" s="53"/>
      <c r="BS27" s="53"/>
      <c r="BT27" s="67"/>
      <c r="BU27" s="86" t="s">
        <v>252</v>
      </c>
      <c r="BV27" s="103" t="s">
        <v>253</v>
      </c>
      <c r="BW27" s="85" t="s">
        <v>193</v>
      </c>
    </row>
    <row r="28" spans="1:77" s="29" customFormat="1" ht="30" customHeight="1" x14ac:dyDescent="0.15">
      <c r="A28" s="66" t="s">
        <v>85</v>
      </c>
      <c r="B28" s="86" t="s">
        <v>191</v>
      </c>
      <c r="C28" s="85" t="s">
        <v>227</v>
      </c>
      <c r="D28" s="81" t="s">
        <v>285</v>
      </c>
      <c r="E28" s="85" t="s">
        <v>214</v>
      </c>
      <c r="F28" s="66"/>
      <c r="G28" s="69"/>
      <c r="H28" s="66" t="s">
        <v>130</v>
      </c>
      <c r="I28" s="70">
        <v>20152</v>
      </c>
      <c r="J28" s="66"/>
      <c r="K28" s="69"/>
      <c r="L28" s="66" t="s">
        <v>130</v>
      </c>
      <c r="M28" s="70">
        <v>11165</v>
      </c>
      <c r="N28" s="66"/>
      <c r="O28" s="70"/>
      <c r="P28" s="66" t="s">
        <v>130</v>
      </c>
      <c r="Q28" s="112">
        <v>9350</v>
      </c>
      <c r="R28" s="114">
        <v>6270</v>
      </c>
      <c r="S28" s="70"/>
      <c r="T28" s="70"/>
      <c r="U28" s="66" t="s">
        <v>130</v>
      </c>
      <c r="V28" s="70">
        <v>10010</v>
      </c>
      <c r="W28" s="70">
        <v>12540</v>
      </c>
      <c r="X28" s="66" t="s">
        <v>132</v>
      </c>
      <c r="Y28" s="70">
        <v>11110</v>
      </c>
      <c r="Z28" s="66" t="s">
        <v>9</v>
      </c>
      <c r="AA28" s="70">
        <v>10285</v>
      </c>
      <c r="AB28" s="70">
        <v>8943</v>
      </c>
      <c r="AC28" s="66" t="s">
        <v>132</v>
      </c>
      <c r="AD28" s="70">
        <v>8063</v>
      </c>
      <c r="AE28" s="66" t="s">
        <v>9</v>
      </c>
      <c r="AF28" s="70">
        <v>8063</v>
      </c>
      <c r="AG28" s="70">
        <v>8943</v>
      </c>
      <c r="AH28" s="66" t="s">
        <v>132</v>
      </c>
      <c r="AI28" s="70">
        <v>8063</v>
      </c>
      <c r="AJ28" s="66" t="s">
        <v>9</v>
      </c>
      <c r="AK28" s="70">
        <v>8063</v>
      </c>
      <c r="AL28" s="70"/>
      <c r="AM28" s="70"/>
      <c r="AN28" s="70" t="s">
        <v>130</v>
      </c>
      <c r="AO28" s="70">
        <v>7216</v>
      </c>
      <c r="AP28" s="70">
        <v>12980</v>
      </c>
      <c r="AQ28" s="70">
        <v>9451</v>
      </c>
      <c r="AR28" s="70"/>
      <c r="AS28" s="70">
        <v>12276</v>
      </c>
      <c r="AT28" s="51">
        <v>12276</v>
      </c>
      <c r="AU28" s="70"/>
      <c r="AV28" s="70"/>
      <c r="AW28" s="70">
        <v>28572</v>
      </c>
      <c r="AX28" s="70">
        <v>10780</v>
      </c>
      <c r="AY28" s="70">
        <v>6813</v>
      </c>
      <c r="AZ28" s="70">
        <v>16500</v>
      </c>
      <c r="BA28" s="70">
        <v>11473</v>
      </c>
      <c r="BB28" s="121">
        <v>31290</v>
      </c>
      <c r="BC28" s="39"/>
      <c r="BD28" s="39"/>
      <c r="BE28" s="39"/>
      <c r="BF28" s="54"/>
      <c r="BG28" s="39"/>
      <c r="BH28" s="39"/>
      <c r="BI28" s="39"/>
      <c r="BJ28" s="67"/>
      <c r="BK28" s="52"/>
      <c r="BL28" s="52"/>
      <c r="BM28" s="51"/>
      <c r="BN28" s="66"/>
      <c r="BO28" s="69"/>
      <c r="BP28" s="66" t="s">
        <v>22</v>
      </c>
      <c r="BQ28" s="66"/>
      <c r="BR28" s="53"/>
      <c r="BS28" s="53"/>
      <c r="BT28" s="67" t="s">
        <v>139</v>
      </c>
      <c r="BU28" s="73" t="s">
        <v>215</v>
      </c>
      <c r="BV28" s="104" t="s">
        <v>254</v>
      </c>
      <c r="BW28" s="67" t="s">
        <v>216</v>
      </c>
    </row>
    <row r="29" spans="1:77" s="58" customFormat="1" ht="30" customHeight="1" x14ac:dyDescent="0.15">
      <c r="A29" s="66" t="s">
        <v>136</v>
      </c>
      <c r="B29" s="91" t="s">
        <v>196</v>
      </c>
      <c r="C29" s="90" t="s">
        <v>283</v>
      </c>
      <c r="D29" s="105" t="s">
        <v>154</v>
      </c>
      <c r="E29" s="90" t="s">
        <v>194</v>
      </c>
      <c r="F29" s="66"/>
      <c r="G29" s="69"/>
      <c r="H29" s="66" t="s">
        <v>130</v>
      </c>
      <c r="I29" s="70">
        <v>20152</v>
      </c>
      <c r="J29" s="66"/>
      <c r="K29" s="69"/>
      <c r="L29" s="66" t="s">
        <v>130</v>
      </c>
      <c r="M29" s="70">
        <v>11165</v>
      </c>
      <c r="N29" s="66"/>
      <c r="O29" s="70"/>
      <c r="P29" s="66" t="s">
        <v>130</v>
      </c>
      <c r="Q29" s="115">
        <v>9350</v>
      </c>
      <c r="R29" s="123">
        <v>6270</v>
      </c>
      <c r="S29" s="70"/>
      <c r="T29" s="70"/>
      <c r="U29" s="66" t="s">
        <v>130</v>
      </c>
      <c r="V29" s="70">
        <v>10010</v>
      </c>
      <c r="W29" s="70">
        <v>12540</v>
      </c>
      <c r="X29" s="66" t="s">
        <v>132</v>
      </c>
      <c r="Y29" s="70">
        <v>11110</v>
      </c>
      <c r="Z29" s="66" t="s">
        <v>9</v>
      </c>
      <c r="AA29" s="70">
        <v>10285</v>
      </c>
      <c r="AB29" s="70">
        <v>8943</v>
      </c>
      <c r="AC29" s="66" t="s">
        <v>132</v>
      </c>
      <c r="AD29" s="70">
        <v>8063</v>
      </c>
      <c r="AE29" s="66" t="s">
        <v>9</v>
      </c>
      <c r="AF29" s="70">
        <v>8063</v>
      </c>
      <c r="AG29" s="70">
        <v>8943</v>
      </c>
      <c r="AH29" s="66" t="s">
        <v>132</v>
      </c>
      <c r="AI29" s="70">
        <v>8063</v>
      </c>
      <c r="AJ29" s="66" t="s">
        <v>9</v>
      </c>
      <c r="AK29" s="70">
        <v>8063</v>
      </c>
      <c r="AL29" s="70"/>
      <c r="AM29" s="70"/>
      <c r="AN29" s="70" t="s">
        <v>130</v>
      </c>
      <c r="AO29" s="70">
        <v>7216</v>
      </c>
      <c r="AP29" s="70">
        <v>12980</v>
      </c>
      <c r="AQ29" s="70">
        <v>9451</v>
      </c>
      <c r="AR29" s="70"/>
      <c r="AS29" s="70">
        <v>12276</v>
      </c>
      <c r="AT29" s="51">
        <v>12276</v>
      </c>
      <c r="AU29" s="70"/>
      <c r="AV29" s="70"/>
      <c r="AW29" s="70">
        <v>28572</v>
      </c>
      <c r="AX29" s="70">
        <v>10780</v>
      </c>
      <c r="AY29" s="70">
        <v>6813</v>
      </c>
      <c r="AZ29" s="70">
        <v>16500</v>
      </c>
      <c r="BA29" s="70">
        <v>11473</v>
      </c>
      <c r="BB29" s="124">
        <v>31290</v>
      </c>
      <c r="BC29" s="39"/>
      <c r="BD29" s="39"/>
      <c r="BE29" s="39"/>
      <c r="BF29" s="39"/>
      <c r="BG29" s="39"/>
      <c r="BH29" s="39"/>
      <c r="BI29" s="39"/>
      <c r="BJ29" s="52"/>
      <c r="BK29" s="52"/>
      <c r="BL29" s="52"/>
      <c r="BM29" s="51"/>
      <c r="BN29" s="66"/>
      <c r="BO29" s="69"/>
      <c r="BP29" s="66" t="s">
        <v>22</v>
      </c>
      <c r="BQ29" s="66"/>
      <c r="BR29" s="53"/>
      <c r="BS29" s="53" t="s">
        <v>300</v>
      </c>
      <c r="BT29" s="67" t="s">
        <v>139</v>
      </c>
      <c r="BU29" s="81" t="s">
        <v>255</v>
      </c>
      <c r="BV29" s="83" t="s">
        <v>256</v>
      </c>
      <c r="BW29" s="82" t="s">
        <v>213</v>
      </c>
    </row>
    <row r="30" spans="1:77" s="58" customFormat="1" ht="30" customHeight="1" x14ac:dyDescent="0.15">
      <c r="A30" s="66" t="s">
        <v>198</v>
      </c>
      <c r="B30" s="81" t="s">
        <v>195</v>
      </c>
      <c r="C30" s="82" t="s">
        <v>284</v>
      </c>
      <c r="D30" s="81" t="s">
        <v>51</v>
      </c>
      <c r="E30" s="82" t="s">
        <v>199</v>
      </c>
      <c r="F30" s="66"/>
      <c r="G30" s="69"/>
      <c r="H30" s="66" t="s">
        <v>130</v>
      </c>
      <c r="I30" s="70">
        <v>20152</v>
      </c>
      <c r="J30" s="66"/>
      <c r="K30" s="69"/>
      <c r="L30" s="66" t="s">
        <v>130</v>
      </c>
      <c r="M30" s="70">
        <v>11165</v>
      </c>
      <c r="N30" s="66"/>
      <c r="O30" s="70"/>
      <c r="P30" s="66" t="s">
        <v>130</v>
      </c>
      <c r="Q30" s="115">
        <v>9350</v>
      </c>
      <c r="R30" s="115">
        <v>6270</v>
      </c>
      <c r="S30" s="70"/>
      <c r="T30" s="70"/>
      <c r="U30" s="66" t="s">
        <v>130</v>
      </c>
      <c r="V30" s="70">
        <v>10010</v>
      </c>
      <c r="W30" s="70">
        <v>12540</v>
      </c>
      <c r="X30" s="66" t="s">
        <v>132</v>
      </c>
      <c r="Y30" s="70">
        <v>11110</v>
      </c>
      <c r="Z30" s="66" t="s">
        <v>9</v>
      </c>
      <c r="AA30" s="70">
        <v>10285</v>
      </c>
      <c r="AB30" s="70">
        <v>8943</v>
      </c>
      <c r="AC30" s="66" t="s">
        <v>132</v>
      </c>
      <c r="AD30" s="70">
        <v>8063</v>
      </c>
      <c r="AE30" s="66" t="s">
        <v>9</v>
      </c>
      <c r="AF30" s="70">
        <v>8063</v>
      </c>
      <c r="AG30" s="70">
        <v>8943</v>
      </c>
      <c r="AH30" s="66" t="s">
        <v>132</v>
      </c>
      <c r="AI30" s="70">
        <v>8063</v>
      </c>
      <c r="AJ30" s="66" t="s">
        <v>9</v>
      </c>
      <c r="AK30" s="70">
        <v>8063</v>
      </c>
      <c r="AL30" s="70"/>
      <c r="AM30" s="70"/>
      <c r="AN30" s="70" t="s">
        <v>130</v>
      </c>
      <c r="AO30" s="70">
        <v>7216</v>
      </c>
      <c r="AP30" s="70">
        <v>12980</v>
      </c>
      <c r="AQ30" s="70">
        <v>9451</v>
      </c>
      <c r="AR30" s="70"/>
      <c r="AS30" s="70">
        <v>12276</v>
      </c>
      <c r="AT30" s="51">
        <v>12276</v>
      </c>
      <c r="AU30" s="70"/>
      <c r="AV30" s="70"/>
      <c r="AW30" s="70">
        <v>28572</v>
      </c>
      <c r="AX30" s="70">
        <v>10780</v>
      </c>
      <c r="AY30" s="70">
        <v>6813</v>
      </c>
      <c r="AZ30" s="70">
        <v>16500</v>
      </c>
      <c r="BA30" s="70">
        <v>11473</v>
      </c>
      <c r="BB30" s="124">
        <v>31290</v>
      </c>
      <c r="BC30" s="39"/>
      <c r="BD30" s="39"/>
      <c r="BE30" s="39"/>
      <c r="BF30" s="39"/>
      <c r="BG30" s="39"/>
      <c r="BH30" s="39"/>
      <c r="BI30" s="39"/>
      <c r="BJ30" s="52"/>
      <c r="BK30" s="52"/>
      <c r="BL30" s="52"/>
      <c r="BM30" s="51"/>
      <c r="BN30" s="66"/>
      <c r="BO30" s="69"/>
      <c r="BP30" s="66" t="s">
        <v>22</v>
      </c>
      <c r="BQ30" s="66"/>
      <c r="BR30" s="53"/>
      <c r="BS30" s="53" t="s">
        <v>301</v>
      </c>
      <c r="BT30" s="67" t="s">
        <v>139</v>
      </c>
      <c r="BU30" s="86" t="s">
        <v>257</v>
      </c>
      <c r="BV30" s="103" t="s">
        <v>258</v>
      </c>
      <c r="BW30" s="85" t="s">
        <v>18</v>
      </c>
    </row>
    <row r="31" spans="1:77" s="58" customFormat="1" ht="30" customHeight="1" x14ac:dyDescent="0.15">
      <c r="A31" s="65" t="s">
        <v>314</v>
      </c>
      <c r="B31" s="84" t="s">
        <v>190</v>
      </c>
      <c r="C31" s="50" t="s">
        <v>10</v>
      </c>
      <c r="D31" s="49" t="s">
        <v>120</v>
      </c>
      <c r="E31" s="82" t="s">
        <v>323</v>
      </c>
      <c r="F31" s="66"/>
      <c r="G31" s="70"/>
      <c r="H31" s="66" t="s">
        <v>130</v>
      </c>
      <c r="I31" s="70">
        <v>20955</v>
      </c>
      <c r="J31" s="66"/>
      <c r="K31" s="70"/>
      <c r="L31" s="66" t="s">
        <v>130</v>
      </c>
      <c r="M31" s="70">
        <v>11445</v>
      </c>
      <c r="N31" s="66"/>
      <c r="O31" s="70"/>
      <c r="P31" s="66" t="s">
        <v>130</v>
      </c>
      <c r="Q31" s="70">
        <v>5879</v>
      </c>
      <c r="R31" s="70">
        <v>5725</v>
      </c>
      <c r="S31" s="70"/>
      <c r="T31" s="70"/>
      <c r="U31" s="66" t="s">
        <v>130</v>
      </c>
      <c r="V31" s="70">
        <v>10290</v>
      </c>
      <c r="W31" s="126">
        <v>10880</v>
      </c>
      <c r="X31" s="70"/>
      <c r="Y31" s="70"/>
      <c r="Z31" s="70" t="s">
        <v>137</v>
      </c>
      <c r="AA31" s="126">
        <v>10880</v>
      </c>
      <c r="AB31" s="70">
        <v>6848</v>
      </c>
      <c r="AC31" s="70"/>
      <c r="AD31" s="70"/>
      <c r="AE31" s="70" t="s">
        <v>137</v>
      </c>
      <c r="AF31" s="70">
        <v>6848</v>
      </c>
      <c r="AG31" s="70">
        <v>6848</v>
      </c>
      <c r="AH31" s="70"/>
      <c r="AI31" s="70"/>
      <c r="AJ31" s="70" t="s">
        <v>137</v>
      </c>
      <c r="AK31" s="70">
        <v>6848</v>
      </c>
      <c r="AL31" s="70"/>
      <c r="AM31" s="70"/>
      <c r="AN31" s="70" t="s">
        <v>130</v>
      </c>
      <c r="AO31" s="70">
        <v>7859</v>
      </c>
      <c r="AP31" s="70">
        <v>12045</v>
      </c>
      <c r="AQ31" s="70">
        <v>8382</v>
      </c>
      <c r="AR31" s="70"/>
      <c r="AS31" s="126">
        <v>11980</v>
      </c>
      <c r="AT31" s="126">
        <v>11980</v>
      </c>
      <c r="AU31" s="70"/>
      <c r="AV31" s="70"/>
      <c r="AW31" s="70">
        <v>29000</v>
      </c>
      <c r="AX31" s="126">
        <v>9450</v>
      </c>
      <c r="AY31" s="126">
        <v>6924</v>
      </c>
      <c r="AZ31" s="126">
        <v>15176</v>
      </c>
      <c r="BA31" s="126">
        <v>10221</v>
      </c>
      <c r="BB31" s="124">
        <v>30090</v>
      </c>
      <c r="BC31" s="39"/>
      <c r="BD31" s="39"/>
      <c r="BE31" s="39"/>
      <c r="BF31" s="39"/>
      <c r="BG31" s="39"/>
      <c r="BH31" s="39"/>
      <c r="BI31" s="39"/>
      <c r="BJ31" s="52"/>
      <c r="BK31" s="52"/>
      <c r="BL31" s="52"/>
      <c r="BM31" s="51"/>
      <c r="BN31" s="66"/>
      <c r="BO31" s="69"/>
      <c r="BP31" s="66" t="s">
        <v>22</v>
      </c>
      <c r="BQ31" s="66"/>
      <c r="BR31" s="53"/>
      <c r="BS31" s="53"/>
      <c r="BT31" s="67" t="s">
        <v>139</v>
      </c>
      <c r="BU31" s="81" t="s">
        <v>211</v>
      </c>
      <c r="BV31" s="106" t="s">
        <v>212</v>
      </c>
      <c r="BW31" s="82" t="s">
        <v>3</v>
      </c>
      <c r="BX31" s="95"/>
    </row>
    <row r="32" spans="1:77" s="58" customFormat="1" ht="30" customHeight="1" x14ac:dyDescent="0.15">
      <c r="A32" s="65"/>
      <c r="B32" s="84"/>
      <c r="C32" s="50"/>
      <c r="D32" s="49"/>
      <c r="E32" s="82"/>
      <c r="F32" s="66"/>
      <c r="G32" s="70"/>
      <c r="H32" s="66"/>
      <c r="I32" s="70"/>
      <c r="J32" s="66"/>
      <c r="K32" s="70"/>
      <c r="L32" s="66"/>
      <c r="M32" s="70"/>
      <c r="N32" s="66"/>
      <c r="O32" s="70"/>
      <c r="P32" s="66"/>
      <c r="Q32" s="70"/>
      <c r="R32" s="70"/>
      <c r="S32" s="70"/>
      <c r="T32" s="70"/>
      <c r="U32" s="66"/>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51"/>
      <c r="AU32" s="70"/>
      <c r="AV32" s="70"/>
      <c r="AW32" s="70"/>
      <c r="AX32" s="70"/>
      <c r="AY32" s="70"/>
      <c r="AZ32" s="70"/>
      <c r="BA32" s="70"/>
      <c r="BB32" s="111"/>
      <c r="BC32" s="39"/>
      <c r="BD32" s="39"/>
      <c r="BE32" s="39"/>
      <c r="BF32" s="39"/>
      <c r="BG32" s="39"/>
      <c r="BH32" s="39"/>
      <c r="BI32" s="39"/>
      <c r="BJ32" s="52"/>
      <c r="BK32" s="52"/>
      <c r="BL32" s="52"/>
      <c r="BM32" s="51"/>
      <c r="BN32" s="66"/>
      <c r="BO32" s="69"/>
      <c r="BP32" s="66"/>
      <c r="BQ32" s="66"/>
      <c r="BR32" s="53"/>
      <c r="BS32" s="53"/>
      <c r="BT32" s="67"/>
      <c r="BU32" s="81"/>
      <c r="BV32" s="107"/>
      <c r="BW32" s="82"/>
      <c r="BX32" s="95"/>
    </row>
    <row r="33" spans="1:75" s="58" customFormat="1" ht="30" customHeight="1" x14ac:dyDescent="0.15">
      <c r="A33" s="66" t="s">
        <v>176</v>
      </c>
      <c r="B33" s="81" t="s">
        <v>196</v>
      </c>
      <c r="C33" s="82" t="s">
        <v>155</v>
      </c>
      <c r="D33" s="81" t="s">
        <v>189</v>
      </c>
      <c r="E33" s="82" t="s">
        <v>163</v>
      </c>
      <c r="F33" s="66"/>
      <c r="G33" s="70"/>
      <c r="H33" s="66" t="s">
        <v>130</v>
      </c>
      <c r="I33" s="70">
        <v>21010</v>
      </c>
      <c r="J33" s="66"/>
      <c r="K33" s="70"/>
      <c r="L33" s="66" t="s">
        <v>130</v>
      </c>
      <c r="M33" s="70">
        <v>12133</v>
      </c>
      <c r="N33" s="66"/>
      <c r="O33" s="70"/>
      <c r="P33" s="66" t="s">
        <v>130</v>
      </c>
      <c r="Q33" s="112">
        <v>10208</v>
      </c>
      <c r="R33" s="113">
        <v>6743</v>
      </c>
      <c r="S33" s="70"/>
      <c r="T33" s="70"/>
      <c r="U33" s="66" t="s">
        <v>130</v>
      </c>
      <c r="V33" s="70">
        <v>10868</v>
      </c>
      <c r="W33" s="113">
        <v>12628</v>
      </c>
      <c r="X33" s="70"/>
      <c r="Y33" s="70"/>
      <c r="Z33" s="70" t="s">
        <v>137</v>
      </c>
      <c r="AA33" s="115">
        <v>12628</v>
      </c>
      <c r="AB33" s="70">
        <v>7986</v>
      </c>
      <c r="AC33" s="70"/>
      <c r="AD33" s="70"/>
      <c r="AE33" s="70" t="s">
        <v>137</v>
      </c>
      <c r="AF33" s="70">
        <v>7986</v>
      </c>
      <c r="AG33" s="70">
        <v>7986</v>
      </c>
      <c r="AH33" s="70"/>
      <c r="AI33" s="70"/>
      <c r="AJ33" s="70" t="s">
        <v>137</v>
      </c>
      <c r="AK33" s="70">
        <v>7986</v>
      </c>
      <c r="AL33" s="66" t="s">
        <v>144</v>
      </c>
      <c r="AM33" s="70">
        <v>8448</v>
      </c>
      <c r="AN33" s="66" t="s">
        <v>145</v>
      </c>
      <c r="AO33" s="70">
        <v>7623</v>
      </c>
      <c r="AP33" s="70">
        <v>12023</v>
      </c>
      <c r="AQ33" s="70">
        <v>10308</v>
      </c>
      <c r="AR33" s="70"/>
      <c r="AS33" s="70">
        <v>12793</v>
      </c>
      <c r="AT33" s="51">
        <v>12793</v>
      </c>
      <c r="AU33" s="70"/>
      <c r="AV33" s="70"/>
      <c r="AW33" s="70">
        <v>28248</v>
      </c>
      <c r="AX33" s="70">
        <v>9823</v>
      </c>
      <c r="AY33" s="70">
        <v>7269</v>
      </c>
      <c r="AZ33" s="70">
        <v>15268</v>
      </c>
      <c r="BA33" s="70">
        <v>10241</v>
      </c>
      <c r="BB33" s="118">
        <v>30338</v>
      </c>
      <c r="BC33" s="39"/>
      <c r="BD33" s="39"/>
      <c r="BE33" s="39"/>
      <c r="BF33" s="39"/>
      <c r="BG33" s="39"/>
      <c r="BH33" s="39"/>
      <c r="BI33" s="39"/>
      <c r="BJ33" s="52"/>
      <c r="BK33" s="52"/>
      <c r="BL33" s="52"/>
      <c r="BM33" s="51"/>
      <c r="BN33" s="66"/>
      <c r="BO33" s="69"/>
      <c r="BP33" s="66" t="s">
        <v>22</v>
      </c>
      <c r="BQ33" s="66"/>
      <c r="BR33" s="53"/>
      <c r="BS33" s="53" t="s">
        <v>230</v>
      </c>
      <c r="BT33" s="67" t="s">
        <v>139</v>
      </c>
      <c r="BU33" s="81" t="s">
        <v>125</v>
      </c>
      <c r="BV33" s="108" t="s">
        <v>200</v>
      </c>
      <c r="BW33" s="82" t="s">
        <v>201</v>
      </c>
    </row>
    <row r="34" spans="1:75" s="58" customFormat="1" ht="30" customHeight="1" x14ac:dyDescent="0.15">
      <c r="A34" s="66" t="s">
        <v>58</v>
      </c>
      <c r="B34" s="81" t="s">
        <v>191</v>
      </c>
      <c r="C34" s="82" t="s">
        <v>197</v>
      </c>
      <c r="D34" s="81" t="s">
        <v>202</v>
      </c>
      <c r="E34" s="82" t="s">
        <v>40</v>
      </c>
      <c r="F34" s="66"/>
      <c r="G34" s="70"/>
      <c r="H34" s="66" t="s">
        <v>130</v>
      </c>
      <c r="I34" s="70">
        <v>21010</v>
      </c>
      <c r="J34" s="66"/>
      <c r="K34" s="70"/>
      <c r="L34" s="66" t="s">
        <v>130</v>
      </c>
      <c r="M34" s="70">
        <v>12133</v>
      </c>
      <c r="N34" s="66"/>
      <c r="O34" s="70"/>
      <c r="P34" s="66" t="s">
        <v>130</v>
      </c>
      <c r="Q34" s="112">
        <v>10208</v>
      </c>
      <c r="R34" s="113">
        <v>6743</v>
      </c>
      <c r="S34" s="70"/>
      <c r="T34" s="70"/>
      <c r="U34" s="66" t="s">
        <v>130</v>
      </c>
      <c r="V34" s="70">
        <v>10868</v>
      </c>
      <c r="W34" s="113">
        <v>12628</v>
      </c>
      <c r="X34" s="70"/>
      <c r="Y34" s="70"/>
      <c r="Z34" s="70" t="s">
        <v>137</v>
      </c>
      <c r="AA34" s="115">
        <v>12628</v>
      </c>
      <c r="AB34" s="70">
        <v>7986</v>
      </c>
      <c r="AC34" s="70"/>
      <c r="AD34" s="70"/>
      <c r="AE34" s="70" t="s">
        <v>137</v>
      </c>
      <c r="AF34" s="70">
        <v>7986</v>
      </c>
      <c r="AG34" s="70">
        <v>7986</v>
      </c>
      <c r="AH34" s="70"/>
      <c r="AI34" s="70"/>
      <c r="AJ34" s="70" t="s">
        <v>137</v>
      </c>
      <c r="AK34" s="70">
        <v>7986</v>
      </c>
      <c r="AL34" s="66" t="s">
        <v>144</v>
      </c>
      <c r="AM34" s="70">
        <v>8448</v>
      </c>
      <c r="AN34" s="66" t="s">
        <v>145</v>
      </c>
      <c r="AO34" s="70">
        <v>7623</v>
      </c>
      <c r="AP34" s="70">
        <v>12023</v>
      </c>
      <c r="AQ34" s="70">
        <v>10308</v>
      </c>
      <c r="AR34" s="70"/>
      <c r="AS34" s="70">
        <v>12793</v>
      </c>
      <c r="AT34" s="51">
        <v>12793</v>
      </c>
      <c r="AU34" s="70"/>
      <c r="AV34" s="70"/>
      <c r="AW34" s="70">
        <v>28248</v>
      </c>
      <c r="AX34" s="70">
        <v>9823</v>
      </c>
      <c r="AY34" s="70">
        <v>7269</v>
      </c>
      <c r="AZ34" s="70">
        <v>15268</v>
      </c>
      <c r="BA34" s="70">
        <v>10241</v>
      </c>
      <c r="BB34" s="122">
        <v>30338</v>
      </c>
      <c r="BC34" s="39"/>
      <c r="BD34" s="39"/>
      <c r="BE34" s="39"/>
      <c r="BF34" s="39"/>
      <c r="BG34" s="39"/>
      <c r="BH34" s="39"/>
      <c r="BI34" s="39"/>
      <c r="BJ34" s="52"/>
      <c r="BK34" s="52"/>
      <c r="BL34" s="52"/>
      <c r="BM34" s="51"/>
      <c r="BN34" s="66"/>
      <c r="BO34" s="69"/>
      <c r="BP34" s="66" t="s">
        <v>22</v>
      </c>
      <c r="BQ34" s="66"/>
      <c r="BR34" s="53"/>
      <c r="BS34" s="53"/>
      <c r="BT34" s="67" t="s">
        <v>139</v>
      </c>
      <c r="BU34" s="81" t="s">
        <v>208</v>
      </c>
      <c r="BV34" s="109" t="s">
        <v>209</v>
      </c>
      <c r="BW34" s="110" t="s">
        <v>262</v>
      </c>
    </row>
  </sheetData>
  <autoFilter ref="A5:BS34" xr:uid="{00000000-0009-0000-0000-000001000000}"/>
  <mergeCells count="35">
    <mergeCell ref="BX21:BY21"/>
    <mergeCell ref="AL4:AO5"/>
    <mergeCell ref="AP4:AP5"/>
    <mergeCell ref="AQ4:AQ5"/>
    <mergeCell ref="AX4:AX5"/>
    <mergeCell ref="AY4:AY5"/>
    <mergeCell ref="BB4:BE5"/>
    <mergeCell ref="BF4:BI5"/>
    <mergeCell ref="BJ4:BM5"/>
    <mergeCell ref="BN4:BQ5"/>
    <mergeCell ref="BR4:BR5"/>
    <mergeCell ref="BS4:BS5"/>
    <mergeCell ref="AU4:AW4"/>
    <mergeCell ref="AR4:AT4"/>
    <mergeCell ref="BT4:BT5"/>
    <mergeCell ref="BU4:BU5"/>
    <mergeCell ref="A4:A5"/>
    <mergeCell ref="B4:B5"/>
    <mergeCell ref="C4:C5"/>
    <mergeCell ref="D4:D5"/>
    <mergeCell ref="E4:E5"/>
    <mergeCell ref="BV4:BV5"/>
    <mergeCell ref="BW4:BW5"/>
    <mergeCell ref="F4:I5"/>
    <mergeCell ref="J4:M5"/>
    <mergeCell ref="N4:Q5"/>
    <mergeCell ref="R4:R5"/>
    <mergeCell ref="S4:V5"/>
    <mergeCell ref="AZ4:BA4"/>
    <mergeCell ref="X5:AA5"/>
    <mergeCell ref="AC5:AF5"/>
    <mergeCell ref="AH5:AK5"/>
    <mergeCell ref="W4:AA4"/>
    <mergeCell ref="AB4:AF4"/>
    <mergeCell ref="AG4:AK4"/>
  </mergeCells>
  <phoneticPr fontId="20"/>
  <conditionalFormatting sqref="BW21">
    <cfRule type="duplicateValues" dxfId="8" priority="5"/>
  </conditionalFormatting>
  <conditionalFormatting sqref="BW22">
    <cfRule type="duplicateValues" dxfId="7" priority="4"/>
  </conditionalFormatting>
  <conditionalFormatting sqref="BW23 BW28">
    <cfRule type="duplicateValues" dxfId="6" priority="9"/>
  </conditionalFormatting>
  <conditionalFormatting sqref="BW24">
    <cfRule type="duplicateValues" dxfId="5" priority="6"/>
  </conditionalFormatting>
  <conditionalFormatting sqref="BW25">
    <cfRule type="duplicateValues" dxfId="4" priority="3"/>
  </conditionalFormatting>
  <conditionalFormatting sqref="BW26">
    <cfRule type="duplicateValues" dxfId="3" priority="1"/>
  </conditionalFormatting>
  <conditionalFormatting sqref="BW27">
    <cfRule type="duplicateValues" dxfId="2" priority="7"/>
  </conditionalFormatting>
  <conditionalFormatting sqref="BW29">
    <cfRule type="duplicateValues" dxfId="1" priority="8"/>
  </conditionalFormatting>
  <conditionalFormatting sqref="BW30">
    <cfRule type="duplicateValues" dxfId="0" priority="2"/>
  </conditionalFormatting>
  <hyperlinks>
    <hyperlink ref="BV17" r:id="rId1" xr:uid="{75544789-12B6-44E3-BE77-D6317F83F7CF}"/>
    <hyperlink ref="BV23" r:id="rId2" xr:uid="{AC365464-CA74-4C47-8137-68EE98D304BF}"/>
    <hyperlink ref="BV19" r:id="rId3" xr:uid="{B767C95B-2A0A-46A8-9929-66C433648962}"/>
    <hyperlink ref="BV34" r:id="rId4" xr:uid="{C1E796B6-B5A5-45F8-852C-A384B3970E64}"/>
    <hyperlink ref="BV13" r:id="rId5" xr:uid="{A4938CB7-7550-4400-8DAF-38E4D83568FA}"/>
    <hyperlink ref="BV8" r:id="rId6" xr:uid="{7CD27806-7F6A-468C-B420-E3B2453F1397}"/>
    <hyperlink ref="BV7" r:id="rId7" xr:uid="{02A7FD81-A941-41D5-AB4D-B052338C1310}"/>
    <hyperlink ref="BV29" r:id="rId8" xr:uid="{39AFEA8B-555B-4FFF-ADF8-BE3A34AA417F}"/>
    <hyperlink ref="BV27" r:id="rId9" xr:uid="{27F785DF-1B01-49C7-8F85-85F0B81266B9}"/>
    <hyperlink ref="BV16" r:id="rId10" xr:uid="{C03D50AB-F993-4FBD-B7A1-A318B5C6CED0}"/>
    <hyperlink ref="BV10" r:id="rId11" xr:uid="{EA0EA95F-DACB-4960-9E13-D77826DA798E}"/>
    <hyperlink ref="BV31" r:id="rId12" xr:uid="{91F18387-8B08-4E36-BE3D-F3255EA326D3}"/>
    <hyperlink ref="BV18" r:id="rId13" xr:uid="{13B13C7A-ECA8-44E4-A730-EE84AFB5066C}"/>
    <hyperlink ref="BV11" r:id="rId14" xr:uid="{2D84B889-1FD9-401C-8D93-33FC9856B7EF}"/>
    <hyperlink ref="BV21" r:id="rId15" xr:uid="{062D4CD3-AC2A-4174-9F68-447BA7B5C96B}"/>
    <hyperlink ref="BV9" r:id="rId16" xr:uid="{AC0DE33C-CA06-40F0-876F-20D4E530DA2F}"/>
    <hyperlink ref="BV22" r:id="rId17" xr:uid="{40D46ADB-705B-4AF1-968E-FA0CB4A6BA07}"/>
    <hyperlink ref="BV25" r:id="rId18" xr:uid="{BCF4F4C5-6E59-413C-8114-A7D356273E8E}"/>
    <hyperlink ref="BV14" r:id="rId19" xr:uid="{DE02FC6F-870C-46A2-9AEE-63BF4FFC5368}"/>
    <hyperlink ref="BV30" r:id="rId20" xr:uid="{CCD7C6FA-8B98-4930-ACA8-A52BC8CF2FDE}"/>
    <hyperlink ref="BV26" r:id="rId21" xr:uid="{9BD8ED19-F9C2-4BE5-9BCD-78B99C53DCFC}"/>
  </hyperlinks>
  <printOptions horizontalCentered="1"/>
  <pageMargins left="0.25" right="0.25" top="0.75" bottom="0.75" header="0.3" footer="0.3"/>
  <pageSetup paperSize="8" scale="79" fitToWidth="0" orientation="landscape" r:id="rId22"/>
  <headerFooter>
    <oddFooter>&amp;C&amp;P/&amp;N</oddFooter>
  </headerFooter>
  <colBreaks count="2" manualBreakCount="2">
    <brk id="22" max="1048575" man="1"/>
    <brk id="41"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2026-06-03T07:22:23Z</cp:lastPrinted>
  <dcterms:created xsi:type="dcterms:W3CDTF">2024-04-05T00:17:18Z</dcterms:created>
  <dcterms:modified xsi:type="dcterms:W3CDTF">2026-06-26T07:31:26Z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2024-07-09T02:04:09Z</vt:filetime>
  </property>
</Properties>
</file>